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/>
  <mc:AlternateContent xmlns:mc="http://schemas.openxmlformats.org/markup-compatibility/2006">
    <mc:Choice Requires="x15">
      <x15ac:absPath xmlns:x15ac="http://schemas.microsoft.com/office/spreadsheetml/2010/11/ac" url="C:\Users\dalessio\Desktop\BANCADEP\"/>
    </mc:Choice>
  </mc:AlternateContent>
  <bookViews>
    <workbookView xWindow="0" yWindow="0" windowWidth="28800" windowHeight="13140"/>
  </bookViews>
  <sheets>
    <sheet name="CDA-COMPENSI EPPI" sheetId="3" r:id="rId1"/>
    <sheet name="CDA-COMPENSI ESTERNI" sheetId="2" r:id="rId2"/>
    <sheet name="CIG-COMPENSI EPPI" sheetId="4" r:id="rId3"/>
    <sheet name="CS-COMPENSI EPPI" sheetId="5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2" l="1"/>
  <c r="E22" i="2"/>
  <c r="D21" i="2"/>
  <c r="D23" i="2" s="1"/>
  <c r="E20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O11" i="2"/>
  <c r="O10" i="2"/>
  <c r="O9" i="2"/>
  <c r="O13" i="2" s="1"/>
  <c r="O8" i="2"/>
  <c r="E21" i="2" l="1"/>
  <c r="E23" i="2" s="1"/>
  <c r="N26" i="5"/>
  <c r="M26" i="5"/>
  <c r="L26" i="5"/>
  <c r="G26" i="5"/>
  <c r="F26" i="5"/>
  <c r="D26" i="5"/>
  <c r="C26" i="5"/>
  <c r="N25" i="5"/>
  <c r="K25" i="5"/>
  <c r="O25" i="5" s="1"/>
  <c r="J25" i="5"/>
  <c r="I25" i="5"/>
  <c r="H25" i="5"/>
  <c r="E25" i="5"/>
  <c r="N24" i="5"/>
  <c r="J24" i="5"/>
  <c r="I24" i="5"/>
  <c r="K24" i="5" s="1"/>
  <c r="O24" i="5" s="1"/>
  <c r="H24" i="5"/>
  <c r="E24" i="5"/>
  <c r="N23" i="5"/>
  <c r="J23" i="5"/>
  <c r="I23" i="5"/>
  <c r="K23" i="5" s="1"/>
  <c r="O23" i="5" s="1"/>
  <c r="H23" i="5"/>
  <c r="E23" i="5"/>
  <c r="N22" i="5"/>
  <c r="J22" i="5"/>
  <c r="I22" i="5"/>
  <c r="K22" i="5" s="1"/>
  <c r="O22" i="5" s="1"/>
  <c r="H22" i="5"/>
  <c r="H26" i="5" s="1"/>
  <c r="E22" i="5"/>
  <c r="N21" i="5"/>
  <c r="J21" i="5"/>
  <c r="J26" i="5" s="1"/>
  <c r="I21" i="5"/>
  <c r="K21" i="5" s="1"/>
  <c r="H21" i="5"/>
  <c r="E21" i="5"/>
  <c r="E26" i="5" s="1"/>
  <c r="E10" i="5"/>
  <c r="C10" i="5"/>
  <c r="G9" i="5"/>
  <c r="G8" i="5"/>
  <c r="G7" i="5"/>
  <c r="G6" i="5"/>
  <c r="G5" i="5"/>
  <c r="G10" i="5" s="1"/>
  <c r="K26" i="5" l="1"/>
  <c r="O21" i="5"/>
  <c r="O26" i="5" s="1"/>
  <c r="I26" i="5"/>
  <c r="M48" i="4" l="1"/>
  <c r="G48" i="4"/>
  <c r="F48" i="4"/>
  <c r="D48" i="4"/>
  <c r="C48" i="4"/>
  <c r="N47" i="4"/>
  <c r="K47" i="4"/>
  <c r="O47" i="4" s="1"/>
  <c r="J47" i="4"/>
  <c r="I47" i="4"/>
  <c r="H47" i="4"/>
  <c r="E47" i="4"/>
  <c r="N46" i="4"/>
  <c r="J46" i="4"/>
  <c r="K46" i="4" s="1"/>
  <c r="O46" i="4" s="1"/>
  <c r="I46" i="4"/>
  <c r="H46" i="4"/>
  <c r="E46" i="4"/>
  <c r="N45" i="4"/>
  <c r="J45" i="4"/>
  <c r="I45" i="4"/>
  <c r="K45" i="4" s="1"/>
  <c r="O45" i="4" s="1"/>
  <c r="H45" i="4"/>
  <c r="E45" i="4"/>
  <c r="N44" i="4"/>
  <c r="J44" i="4"/>
  <c r="I44" i="4"/>
  <c r="K44" i="4" s="1"/>
  <c r="O44" i="4" s="1"/>
  <c r="H44" i="4"/>
  <c r="E44" i="4"/>
  <c r="N43" i="4"/>
  <c r="J43" i="4"/>
  <c r="I43" i="4"/>
  <c r="K43" i="4" s="1"/>
  <c r="O43" i="4" s="1"/>
  <c r="H43" i="4"/>
  <c r="E43" i="4"/>
  <c r="O42" i="4"/>
  <c r="N42" i="4"/>
  <c r="K42" i="4"/>
  <c r="J42" i="4"/>
  <c r="I42" i="4"/>
  <c r="H42" i="4"/>
  <c r="E42" i="4"/>
  <c r="N41" i="4"/>
  <c r="J41" i="4"/>
  <c r="I41" i="4"/>
  <c r="K41" i="4" s="1"/>
  <c r="O41" i="4" s="1"/>
  <c r="H41" i="4"/>
  <c r="E41" i="4"/>
  <c r="N40" i="4"/>
  <c r="O40" i="4" s="1"/>
  <c r="K40" i="4"/>
  <c r="J40" i="4"/>
  <c r="I40" i="4"/>
  <c r="H40" i="4"/>
  <c r="E40" i="4"/>
  <c r="N39" i="4"/>
  <c r="K39" i="4"/>
  <c r="O39" i="4" s="1"/>
  <c r="J39" i="4"/>
  <c r="I39" i="4"/>
  <c r="H39" i="4"/>
  <c r="E39" i="4"/>
  <c r="N38" i="4"/>
  <c r="J38" i="4"/>
  <c r="K38" i="4" s="1"/>
  <c r="O38" i="4" s="1"/>
  <c r="I38" i="4"/>
  <c r="H38" i="4"/>
  <c r="E38" i="4"/>
  <c r="L37" i="4"/>
  <c r="L48" i="4" s="1"/>
  <c r="J37" i="4"/>
  <c r="K37" i="4" s="1"/>
  <c r="I37" i="4"/>
  <c r="H37" i="4"/>
  <c r="E37" i="4"/>
  <c r="N36" i="4"/>
  <c r="J36" i="4"/>
  <c r="I36" i="4"/>
  <c r="K36" i="4" s="1"/>
  <c r="O36" i="4" s="1"/>
  <c r="H36" i="4"/>
  <c r="E36" i="4"/>
  <c r="N35" i="4"/>
  <c r="J35" i="4"/>
  <c r="I35" i="4"/>
  <c r="K35" i="4" s="1"/>
  <c r="O35" i="4" s="1"/>
  <c r="H35" i="4"/>
  <c r="H48" i="4" s="1"/>
  <c r="E35" i="4"/>
  <c r="N34" i="4"/>
  <c r="K34" i="4"/>
  <c r="O34" i="4" s="1"/>
  <c r="J34" i="4"/>
  <c r="I34" i="4"/>
  <c r="H34" i="4"/>
  <c r="E34" i="4"/>
  <c r="O33" i="4"/>
  <c r="N33" i="4"/>
  <c r="K33" i="4"/>
  <c r="J33" i="4"/>
  <c r="I33" i="4"/>
  <c r="H33" i="4"/>
  <c r="E33" i="4"/>
  <c r="N32" i="4"/>
  <c r="J32" i="4"/>
  <c r="J48" i="4" s="1"/>
  <c r="I32" i="4"/>
  <c r="K32" i="4" s="1"/>
  <c r="H32" i="4"/>
  <c r="E32" i="4"/>
  <c r="E48" i="4" s="1"/>
  <c r="E21" i="4"/>
  <c r="C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21" i="4" s="1"/>
  <c r="G5" i="4"/>
  <c r="O37" i="4" l="1"/>
  <c r="O32" i="4"/>
  <c r="O48" i="4" s="1"/>
  <c r="K48" i="4"/>
  <c r="I48" i="4"/>
  <c r="N37" i="4"/>
  <c r="N48" i="4" s="1"/>
  <c r="L27" i="3" l="1"/>
  <c r="J27" i="3"/>
  <c r="I27" i="3"/>
  <c r="H27" i="3"/>
  <c r="G27" i="3"/>
  <c r="F27" i="3"/>
  <c r="D27" i="3"/>
  <c r="C27" i="3"/>
  <c r="M26" i="3"/>
  <c r="N26" i="3" s="1"/>
  <c r="J26" i="3"/>
  <c r="I26" i="3"/>
  <c r="K26" i="3" s="1"/>
  <c r="O26" i="3" s="1"/>
  <c r="H26" i="3"/>
  <c r="E26" i="3"/>
  <c r="M25" i="3"/>
  <c r="N25" i="3" s="1"/>
  <c r="J25" i="3"/>
  <c r="I25" i="3"/>
  <c r="K25" i="3" s="1"/>
  <c r="O25" i="3" s="1"/>
  <c r="H25" i="3"/>
  <c r="E25" i="3"/>
  <c r="M24" i="3"/>
  <c r="N24" i="3" s="1"/>
  <c r="J24" i="3"/>
  <c r="I24" i="3"/>
  <c r="K24" i="3" s="1"/>
  <c r="O24" i="3" s="1"/>
  <c r="H24" i="3"/>
  <c r="E24" i="3"/>
  <c r="M23" i="3"/>
  <c r="N23" i="3" s="1"/>
  <c r="J23" i="3"/>
  <c r="I23" i="3"/>
  <c r="K23" i="3" s="1"/>
  <c r="H23" i="3"/>
  <c r="E23" i="3"/>
  <c r="M22" i="3"/>
  <c r="M27" i="3" s="1"/>
  <c r="J22" i="3"/>
  <c r="I22" i="3"/>
  <c r="K22" i="3" s="1"/>
  <c r="H22" i="3"/>
  <c r="E22" i="3"/>
  <c r="E27" i="3" s="1"/>
  <c r="G11" i="3"/>
  <c r="E11" i="3"/>
  <c r="C11" i="3"/>
  <c r="G10" i="3"/>
  <c r="G9" i="3"/>
  <c r="G8" i="3"/>
  <c r="G7" i="3"/>
  <c r="G6" i="3"/>
  <c r="K27" i="3" l="1"/>
  <c r="O23" i="3"/>
  <c r="N22" i="3"/>
  <c r="N27" i="3" s="1"/>
  <c r="O22" i="3" l="1"/>
  <c r="O27" i="3" s="1"/>
</calcChain>
</file>

<file path=xl/comments1.xml><?xml version="1.0" encoding="utf-8"?>
<comments xmlns="http://schemas.openxmlformats.org/spreadsheetml/2006/main">
  <authors>
    <author>Viviana Merighetti</author>
  </authors>
  <commentList>
    <comment ref="S39" authorId="0" shapeId="0">
      <text>
        <r>
          <rPr>
            <b/>
            <sz val="9"/>
            <color indexed="81"/>
            <rFont val="Tahoma"/>
            <family val="2"/>
          </rPr>
          <t>Viviana Merighetti:</t>
        </r>
        <r>
          <rPr>
            <sz val="9"/>
            <color indexed="81"/>
            <rFont val="Tahoma"/>
            <family val="2"/>
          </rPr>
          <t xml:space="preserve">
CONTANTI DICEMBRE 2014</t>
        </r>
      </text>
    </comment>
  </commentList>
</comments>
</file>

<file path=xl/sharedStrings.xml><?xml version="1.0" encoding="utf-8"?>
<sst xmlns="http://schemas.openxmlformats.org/spreadsheetml/2006/main" count="168" uniqueCount="76">
  <si>
    <t>CONSIGLIERE</t>
  </si>
  <si>
    <t>N° GIORNATE PRESENZE ISTITUZIONALI
(indennità di partecipazione)</t>
  </si>
  <si>
    <t>N° GIORNATE PRESENZE NON ISTITUZIONALI
(solo rimborso spese)</t>
  </si>
  <si>
    <t>N° GIORNATE PRESENZE TOTALI</t>
  </si>
  <si>
    <t>BIGNAMI VALERIO</t>
  </si>
  <si>
    <t>BERNASCONI PAOLO</t>
  </si>
  <si>
    <t>GIORDANO MARIO</t>
  </si>
  <si>
    <t>SCOZZAI GIANNI</t>
  </si>
  <si>
    <t>ARMATO PAOLO</t>
  </si>
  <si>
    <t>TOTALE</t>
  </si>
  <si>
    <t xml:space="preserve">BERNASCONI PAOLO </t>
  </si>
  <si>
    <t xml:space="preserve">GIORDANO MARIO </t>
  </si>
  <si>
    <t>Totale complessivo</t>
  </si>
  <si>
    <t>INDENNITA' DI CARICA
(A)</t>
  </si>
  <si>
    <t>INDENNITA' DI PARTECIPAZIONE
(B)</t>
  </si>
  <si>
    <t>TOTALE COMPENSO EMOLUMENTI STATUTARI
(A+B)</t>
  </si>
  <si>
    <t>RIMBORSO SPESE
(C)</t>
  </si>
  <si>
    <t>TOTALE COMPENSO DA CU
(A+B+C)</t>
  </si>
  <si>
    <t>ROSSI GIAN PIERO</t>
  </si>
  <si>
    <t>SPADAZZI LUCIANO</t>
  </si>
  <si>
    <t>BLANCO DONATO</t>
  </si>
  <si>
    <t>CASSETTI RODOLFO</t>
  </si>
  <si>
    <t>CATTARUZZA DORIGO SILVIO</t>
  </si>
  <si>
    <t>DE FAVERI PIETRO</t>
  </si>
  <si>
    <t>FORTE SALVATORE</t>
  </si>
  <si>
    <t>MARANGONI ARMANDO</t>
  </si>
  <si>
    <t>MORABITO ROSARIO</t>
  </si>
  <si>
    <t>OLOCOTINO MARIO</t>
  </si>
  <si>
    <t>PARAVANO PAOLO</t>
  </si>
  <si>
    <t>PIRANI VITTORIO</t>
  </si>
  <si>
    <t>SOLDATI MASSIMO</t>
  </si>
  <si>
    <t>COLA ALESSANDRO</t>
  </si>
  <si>
    <t>VIAZZI GIORGIO</t>
  </si>
  <si>
    <t>ZENOBI ALFREDO</t>
  </si>
  <si>
    <t>TOTALE COMPENSO DA CU</t>
  </si>
  <si>
    <t>2015</t>
  </si>
  <si>
    <t xml:space="preserve">BLANCO DONATO </t>
  </si>
  <si>
    <t xml:space="preserve">GALBUSERA DAVIDE </t>
  </si>
  <si>
    <t>ARGONDIZZA GIOVANNI GIUSEPPE</t>
  </si>
  <si>
    <t>ARNONE SALVATORE</t>
  </si>
  <si>
    <t>CAVALLARI MASSIMO</t>
  </si>
  <si>
    <t>GUASCO CLAUDIO</t>
  </si>
  <si>
    <t>TABELLA  1. N° GIORNATE DI PRESENZA 2016</t>
  </si>
  <si>
    <t>TABELLA 2.  COMPENSI LORDI EPPI CORRISPOSTI NEL 2016 RIPARTITI PER NATURA (fonte dati certificazione unica 2017)*</t>
  </si>
  <si>
    <t>2016</t>
  </si>
  <si>
    <t xml:space="preserve">* I dati riportati sono riferiti ai compensi  liquidati nel 2016 ai singoli consiglieri e certificati con la Certificazione Unica 2017, relativamente alle competenze 2015 e 2016 come esposto in tabella. </t>
  </si>
  <si>
    <t>TABELLA 3.  COMPENSI  LORDI CORRISPOSTI DA SOCIETA' OVVERO FONDI PARTECIPATI  (fonte dati certificazione della Società o Fondo partecipato)</t>
  </si>
  <si>
    <t>CONSIGLIERI INTERNI ALL'ENTE</t>
  </si>
  <si>
    <t>Consiglieri di amministrazione
in carica dal 26/06/2014</t>
  </si>
  <si>
    <t>Compensi 2016*</t>
  </si>
  <si>
    <t>Totali</t>
  </si>
  <si>
    <t>Arpinge</t>
  </si>
  <si>
    <t>Tesip Srl</t>
  </si>
  <si>
    <t>Fondo RSH</t>
  </si>
  <si>
    <t>Fondo Taste of Italy</t>
  </si>
  <si>
    <t>Fondo PAI</t>
  </si>
  <si>
    <t>Fondo EOS</t>
  </si>
  <si>
    <t>Fondo PropertyI</t>
  </si>
  <si>
    <t>Fondo PropertyII</t>
  </si>
  <si>
    <t>Fondo PropertyIII</t>
  </si>
  <si>
    <t>Fondo Fedora</t>
  </si>
  <si>
    <t>Associazione Emapi</t>
  </si>
  <si>
    <t>Fondazione Patrimonio Comune</t>
  </si>
  <si>
    <t>Bignami Valerio</t>
  </si>
  <si>
    <t>Bernasconi Paolo</t>
  </si>
  <si>
    <t>Giordano Mario</t>
  </si>
  <si>
    <t>Armato Paolo</t>
  </si>
  <si>
    <t>Scozzai Gianni</t>
  </si>
  <si>
    <t xml:space="preserve">TABELLA 4.  COMPENSI  LORDI CORRISPOSTI DA SOCIETA' OVVERO FONDI PARTECIPATI  (fonte dati certificazione della Società o Fondo partecipato) </t>
  </si>
  <si>
    <t>CONSIGLIERI ESTERNI ALL'ENTE</t>
  </si>
  <si>
    <t>Soggetti designati dall'EPPI</t>
  </si>
  <si>
    <t>Arpinge S.p.A.</t>
  </si>
  <si>
    <t>Bendinelli Florio</t>
  </si>
  <si>
    <t>Canino Pier Paolo</t>
  </si>
  <si>
    <t>Busacca Nunziatina</t>
  </si>
  <si>
    <t>*Compensi percepiti al 31 dicembre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</si>
</sst>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0"/>
      <name val="Arial"/>
      <family val="2"/>
    </font>
    <font>
      <b/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>
      <alignment vertical="top"/>
    </xf>
  </cellStyleXfs>
  <cellXfs count="48">
    <xf numFmtId="0" fontId="0" fillId="0" borderId="0" xfId="0"/>
    <xf numFmtId="0" fontId="3" fillId="0" borderId="0" xfId="0" applyFont="1" applyFill="1"/>
    <xf numFmtId="43" fontId="4" fillId="0" borderId="0" xfId="1" applyFont="1" applyFill="1"/>
    <xf numFmtId="0" fontId="0" fillId="0" borderId="0" xfId="0" applyFill="1"/>
    <xf numFmtId="0" fontId="5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/>
    <xf numFmtId="0" fontId="8" fillId="0" borderId="1" xfId="0" applyFont="1" applyFill="1" applyBorder="1" applyAlignment="1"/>
    <xf numFmtId="0" fontId="3" fillId="3" borderId="0" xfId="0" applyFont="1" applyFill="1"/>
    <xf numFmtId="43" fontId="4" fillId="3" borderId="1" xfId="1" applyFont="1" applyFill="1" applyBorder="1"/>
    <xf numFmtId="0" fontId="3" fillId="3" borderId="1" xfId="0" applyFont="1" applyFill="1" applyBorder="1"/>
    <xf numFmtId="43" fontId="3" fillId="3" borderId="1" xfId="1" applyFont="1" applyFill="1" applyBorder="1"/>
    <xf numFmtId="43" fontId="0" fillId="0" borderId="0" xfId="1" applyFont="1"/>
    <xf numFmtId="43" fontId="4" fillId="3" borderId="3" xfId="1" applyFont="1" applyFill="1" applyBorder="1"/>
    <xf numFmtId="49" fontId="5" fillId="2" borderId="6" xfId="1" applyNumberFormat="1" applyFont="1" applyFill="1" applyBorder="1" applyAlignment="1">
      <alignment horizontal="center" vertical="center" wrapText="1"/>
    </xf>
    <xf numFmtId="49" fontId="5" fillId="2" borderId="11" xfId="1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/>
    <xf numFmtId="43" fontId="4" fillId="0" borderId="1" xfId="1" applyFont="1" applyFill="1" applyBorder="1"/>
    <xf numFmtId="49" fontId="5" fillId="2" borderId="4" xfId="1" applyNumberFormat="1" applyFont="1" applyFill="1" applyBorder="1" applyAlignment="1">
      <alignment horizontal="center" vertical="center" wrapText="1"/>
    </xf>
    <xf numFmtId="49" fontId="5" fillId="2" borderId="5" xfId="1" applyNumberFormat="1" applyFont="1" applyFill="1" applyBorder="1" applyAlignment="1">
      <alignment horizontal="center" vertical="center" wrapText="1"/>
    </xf>
    <xf numFmtId="49" fontId="5" fillId="2" borderId="16" xfId="1" applyNumberFormat="1" applyFont="1" applyFill="1" applyBorder="1" applyAlignment="1">
      <alignment horizontal="center" vertical="center" wrapText="1"/>
    </xf>
    <xf numFmtId="0" fontId="4" fillId="3" borderId="0" xfId="0" applyFont="1" applyFill="1"/>
    <xf numFmtId="43" fontId="4" fillId="3" borderId="0" xfId="1" applyFont="1" applyFill="1"/>
    <xf numFmtId="0" fontId="5" fillId="2" borderId="1" xfId="0" applyFont="1" applyFill="1" applyBorder="1" applyAlignment="1">
      <alignment horizontal="center"/>
    </xf>
    <xf numFmtId="0" fontId="12" fillId="3" borderId="1" xfId="0" applyFont="1" applyFill="1" applyBorder="1"/>
    <xf numFmtId="0" fontId="0" fillId="0" borderId="0" xfId="0" applyAlignment="1">
      <alignment horizontal="left" vertical="center" wrapText="1"/>
    </xf>
    <xf numFmtId="43" fontId="5" fillId="2" borderId="12" xfId="1" applyFont="1" applyFill="1" applyBorder="1" applyAlignment="1">
      <alignment horizontal="center" vertical="center" wrapText="1"/>
    </xf>
    <xf numFmtId="43" fontId="5" fillId="2" borderId="13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43" fontId="5" fillId="2" borderId="8" xfId="1" applyFont="1" applyFill="1" applyBorder="1" applyAlignment="1">
      <alignment horizontal="center" vertical="center" wrapText="1"/>
    </xf>
    <xf numFmtId="43" fontId="5" fillId="2" borderId="9" xfId="1" applyFont="1" applyFill="1" applyBorder="1" applyAlignment="1">
      <alignment horizontal="center" vertical="center" wrapText="1"/>
    </xf>
    <xf numFmtId="43" fontId="5" fillId="2" borderId="10" xfId="1" applyFont="1" applyFill="1" applyBorder="1" applyAlignment="1">
      <alignment horizontal="center" vertical="center" wrapText="1"/>
    </xf>
    <xf numFmtId="43" fontId="5" fillId="2" borderId="14" xfId="1" applyFont="1" applyFill="1" applyBorder="1" applyAlignment="1">
      <alignment horizontal="center" vertical="center" wrapText="1"/>
    </xf>
    <xf numFmtId="43" fontId="5" fillId="2" borderId="15" xfId="1" applyFont="1" applyFill="1" applyBorder="1" applyAlignment="1">
      <alignment horizontal="center" vertical="center" wrapText="1"/>
    </xf>
    <xf numFmtId="3" fontId="7" fillId="0" borderId="4" xfId="2" applyNumberFormat="1" applyFont="1" applyBorder="1" applyAlignment="1">
      <alignment horizontal="center" vertical="top"/>
    </xf>
    <xf numFmtId="3" fontId="7" fillId="0" borderId="5" xfId="2" applyNumberFormat="1" applyFont="1" applyBorder="1" applyAlignment="1">
      <alignment horizontal="center" vertical="top"/>
    </xf>
    <xf numFmtId="3" fontId="7" fillId="0" borderId="1" xfId="2" applyNumberFormat="1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center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/>
    </xf>
    <xf numFmtId="43" fontId="5" fillId="2" borderId="2" xfId="1" applyFont="1" applyFill="1" applyBorder="1" applyAlignment="1">
      <alignment horizontal="center" vertical="center" wrapText="1"/>
    </xf>
    <xf numFmtId="43" fontId="5" fillId="2" borderId="3" xfId="1" applyFont="1" applyFill="1" applyBorder="1" applyAlignment="1">
      <alignment horizontal="center" vertical="center" wrapText="1"/>
    </xf>
  </cellXfs>
  <cellStyles count="3">
    <cellStyle name="Migliaia" xfId="1" builtinId="3"/>
    <cellStyle name="Normale" xfId="0" builtinId="0"/>
    <cellStyle name="Normale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30</xdr:row>
      <xdr:rowOff>171450</xdr:rowOff>
    </xdr:from>
    <xdr:to>
      <xdr:col>2</xdr:col>
      <xdr:colOff>171450</xdr:colOff>
      <xdr:row>35</xdr:row>
      <xdr:rowOff>131392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5D68287C-6613-4033-9FCA-8B04682C74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7553325"/>
          <a:ext cx="1781175" cy="9124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34</xdr:row>
      <xdr:rowOff>0</xdr:rowOff>
    </xdr:from>
    <xdr:to>
      <xdr:col>1</xdr:col>
      <xdr:colOff>1781175</xdr:colOff>
      <xdr:row>39</xdr:row>
      <xdr:rowOff>7567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E7B3D48A-4F8A-409E-80F3-15B606E73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6381750"/>
          <a:ext cx="1781175" cy="9124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O31"/>
  <sheetViews>
    <sheetView showGridLines="0" tabSelected="1" topLeftCell="A19" workbookViewId="0">
      <selection activeCell="K7" sqref="K7"/>
    </sheetView>
  </sheetViews>
  <sheetFormatPr defaultRowHeight="15" x14ac:dyDescent="0.25"/>
  <cols>
    <col min="2" max="2" width="23.5703125" bestFit="1" customWidth="1"/>
    <col min="3" max="3" width="11.5703125" bestFit="1" customWidth="1"/>
    <col min="4" max="4" width="12.7109375" bestFit="1" customWidth="1"/>
    <col min="5" max="5" width="12.85546875" customWidth="1"/>
    <col min="6" max="6" width="11" customWidth="1"/>
    <col min="7" max="7" width="11.5703125" bestFit="1" customWidth="1"/>
    <col min="8" max="8" width="15.5703125" customWidth="1"/>
    <col min="9" max="9" width="13.7109375" customWidth="1"/>
    <col min="10" max="11" width="12.7109375" bestFit="1" customWidth="1"/>
    <col min="12" max="14" width="11.5703125" bestFit="1" customWidth="1"/>
    <col min="15" max="15" width="24.28515625" customWidth="1"/>
  </cols>
  <sheetData>
    <row r="3" spans="2:8" x14ac:dyDescent="0.25">
      <c r="B3" s="1" t="s">
        <v>42</v>
      </c>
      <c r="C3" s="2"/>
      <c r="D3" s="3"/>
    </row>
    <row r="4" spans="2:8" x14ac:dyDescent="0.25">
      <c r="B4" s="3"/>
      <c r="C4" s="2"/>
      <c r="D4" s="3"/>
    </row>
    <row r="5" spans="2:8" ht="88.5" customHeight="1" x14ac:dyDescent="0.25">
      <c r="B5" s="4" t="s">
        <v>0</v>
      </c>
      <c r="C5" s="33" t="s">
        <v>1</v>
      </c>
      <c r="D5" s="34"/>
      <c r="E5" s="33" t="s">
        <v>2</v>
      </c>
      <c r="F5" s="34"/>
      <c r="G5" s="33" t="s">
        <v>3</v>
      </c>
      <c r="H5" s="34"/>
    </row>
    <row r="6" spans="2:8" x14ac:dyDescent="0.25">
      <c r="B6" s="5" t="s">
        <v>4</v>
      </c>
      <c r="C6" s="35">
        <v>14</v>
      </c>
      <c r="D6" s="36"/>
      <c r="E6" s="37">
        <v>118</v>
      </c>
      <c r="F6" s="37"/>
      <c r="G6" s="37">
        <f>SUM(C6:E6)</f>
        <v>132</v>
      </c>
      <c r="H6" s="37"/>
    </row>
    <row r="7" spans="2:8" x14ac:dyDescent="0.25">
      <c r="B7" s="5" t="s">
        <v>5</v>
      </c>
      <c r="C7" s="35">
        <v>13</v>
      </c>
      <c r="D7" s="36"/>
      <c r="E7" s="37">
        <v>87</v>
      </c>
      <c r="F7" s="37"/>
      <c r="G7" s="37">
        <f>SUM(C7:E7)</f>
        <v>100</v>
      </c>
      <c r="H7" s="37"/>
    </row>
    <row r="8" spans="2:8" x14ac:dyDescent="0.25">
      <c r="B8" s="5" t="s">
        <v>6</v>
      </c>
      <c r="C8" s="35">
        <v>14</v>
      </c>
      <c r="D8" s="36"/>
      <c r="E8" s="37">
        <v>51</v>
      </c>
      <c r="F8" s="37"/>
      <c r="G8" s="37">
        <f>SUM(C8:E8)</f>
        <v>65</v>
      </c>
      <c r="H8" s="37"/>
    </row>
    <row r="9" spans="2:8" x14ac:dyDescent="0.25">
      <c r="B9" s="5" t="s">
        <v>7</v>
      </c>
      <c r="C9" s="35">
        <v>14</v>
      </c>
      <c r="D9" s="36"/>
      <c r="E9" s="37">
        <v>76</v>
      </c>
      <c r="F9" s="37"/>
      <c r="G9" s="37">
        <f>SUM(C9:E9)</f>
        <v>90</v>
      </c>
      <c r="H9" s="37"/>
    </row>
    <row r="10" spans="2:8" x14ac:dyDescent="0.25">
      <c r="B10" s="5" t="s">
        <v>8</v>
      </c>
      <c r="C10" s="35">
        <v>15</v>
      </c>
      <c r="D10" s="36"/>
      <c r="E10" s="37">
        <v>69</v>
      </c>
      <c r="F10" s="37"/>
      <c r="G10" s="37">
        <f>SUM(C10:E10)</f>
        <v>84</v>
      </c>
      <c r="H10" s="37"/>
    </row>
    <row r="11" spans="2:8" x14ac:dyDescent="0.25">
      <c r="B11" s="6" t="s">
        <v>9</v>
      </c>
      <c r="C11" s="38">
        <f>SUM(C6:C10)</f>
        <v>70</v>
      </c>
      <c r="D11" s="38"/>
      <c r="E11" s="38">
        <f t="shared" ref="E11" si="0">SUM(E6:E10)</f>
        <v>401</v>
      </c>
      <c r="F11" s="38"/>
      <c r="G11" s="38">
        <f>SUM(G6:G10)</f>
        <v>471</v>
      </c>
      <c r="H11" s="38"/>
    </row>
    <row r="16" spans="2:8" x14ac:dyDescent="0.25">
      <c r="B16" s="7" t="s">
        <v>43</v>
      </c>
    </row>
    <row r="19" spans="2:15" ht="15.75" thickBot="1" x14ac:dyDescent="0.3"/>
    <row r="20" spans="2:15" ht="45" customHeight="1" thickBot="1" x14ac:dyDescent="0.3">
      <c r="B20" s="28" t="s">
        <v>0</v>
      </c>
      <c r="C20" s="30" t="s">
        <v>13</v>
      </c>
      <c r="D20" s="31"/>
      <c r="E20" s="32"/>
      <c r="F20" s="30" t="s">
        <v>14</v>
      </c>
      <c r="G20" s="31"/>
      <c r="H20" s="32"/>
      <c r="I20" s="30" t="s">
        <v>15</v>
      </c>
      <c r="J20" s="31"/>
      <c r="K20" s="32"/>
      <c r="L20" s="30" t="s">
        <v>16</v>
      </c>
      <c r="M20" s="31"/>
      <c r="N20" s="31"/>
      <c r="O20" s="26" t="s">
        <v>17</v>
      </c>
    </row>
    <row r="21" spans="2:15" ht="15.75" thickBot="1" x14ac:dyDescent="0.3">
      <c r="B21" s="29"/>
      <c r="C21" s="13" t="s">
        <v>35</v>
      </c>
      <c r="D21" s="13" t="s">
        <v>44</v>
      </c>
      <c r="E21" s="13" t="s">
        <v>9</v>
      </c>
      <c r="F21" s="13" t="s">
        <v>35</v>
      </c>
      <c r="G21" s="13" t="s">
        <v>44</v>
      </c>
      <c r="H21" s="13" t="s">
        <v>9</v>
      </c>
      <c r="I21" s="13" t="s">
        <v>35</v>
      </c>
      <c r="J21" s="13" t="s">
        <v>44</v>
      </c>
      <c r="K21" s="13" t="s">
        <v>9</v>
      </c>
      <c r="L21" s="13" t="s">
        <v>35</v>
      </c>
      <c r="M21" s="13" t="s">
        <v>44</v>
      </c>
      <c r="N21" s="14" t="s">
        <v>9</v>
      </c>
      <c r="O21" s="27"/>
    </row>
    <row r="22" spans="2:15" x14ac:dyDescent="0.25">
      <c r="B22" s="5" t="s">
        <v>4</v>
      </c>
      <c r="C22" s="12"/>
      <c r="D22" s="12">
        <v>90000</v>
      </c>
      <c r="E22" s="12">
        <f>SUM(C22:D22)</f>
        <v>90000</v>
      </c>
      <c r="F22" s="12">
        <v>349.99521592141349</v>
      </c>
      <c r="G22" s="12">
        <v>4550</v>
      </c>
      <c r="H22" s="12">
        <f>SUM(F22:G22)</f>
        <v>4899.9952159214135</v>
      </c>
      <c r="I22" s="12">
        <f>C22+F22</f>
        <v>349.99521592141349</v>
      </c>
      <c r="J22" s="12">
        <f>D22+G22</f>
        <v>94550</v>
      </c>
      <c r="K22" s="12">
        <f>SUM(I22:J22)</f>
        <v>94899.995215921415</v>
      </c>
      <c r="L22" s="12">
        <v>872.59</v>
      </c>
      <c r="M22" s="12">
        <f>ROUND(14954.7107227148,2)</f>
        <v>14954.71</v>
      </c>
      <c r="N22" s="12">
        <f>SUM(L22:M22)</f>
        <v>15827.3</v>
      </c>
      <c r="O22" s="12">
        <f>K22+N22</f>
        <v>110727.29521592142</v>
      </c>
    </row>
    <row r="23" spans="2:15" x14ac:dyDescent="0.25">
      <c r="B23" s="5" t="s">
        <v>10</v>
      </c>
      <c r="C23" s="8">
        <v>4583.333333333333</v>
      </c>
      <c r="D23" s="8">
        <v>45833.333333333336</v>
      </c>
      <c r="E23" s="8">
        <f t="shared" ref="E23:E26" si="1">SUM(C23:D23)</f>
        <v>50416.666666666672</v>
      </c>
      <c r="F23" s="8">
        <v>350</v>
      </c>
      <c r="G23" s="8">
        <v>3500</v>
      </c>
      <c r="H23" s="8">
        <f t="shared" ref="H23:H26" si="2">SUM(F23:G23)</f>
        <v>3850</v>
      </c>
      <c r="I23" s="12">
        <f t="shared" ref="I23:J26" si="3">C23+F23</f>
        <v>4933.333333333333</v>
      </c>
      <c r="J23" s="12">
        <f t="shared" si="3"/>
        <v>49333.333333333336</v>
      </c>
      <c r="K23" s="8">
        <f t="shared" ref="K23:K26" si="4">SUM(I23:J23)</f>
        <v>54266.666666666672</v>
      </c>
      <c r="L23" s="8">
        <v>1303.83</v>
      </c>
      <c r="M23" s="8">
        <f>ROUND(14911.7647058824,2)</f>
        <v>14911.76</v>
      </c>
      <c r="N23" s="8">
        <f>SUM(L23:M23)</f>
        <v>16215.59</v>
      </c>
      <c r="O23" s="8">
        <f t="shared" ref="O23:O26" si="5">K23+N23</f>
        <v>70482.256666666668</v>
      </c>
    </row>
    <row r="24" spans="2:15" x14ac:dyDescent="0.25">
      <c r="B24" s="5" t="s">
        <v>11</v>
      </c>
      <c r="C24" s="8">
        <v>11750</v>
      </c>
      <c r="D24" s="8">
        <v>35250</v>
      </c>
      <c r="E24" s="8">
        <f>SUM(C24:D24)</f>
        <v>47000</v>
      </c>
      <c r="F24" s="8">
        <v>700</v>
      </c>
      <c r="G24" s="8">
        <v>3500</v>
      </c>
      <c r="H24" s="8">
        <f>SUM(F24:G24)</f>
        <v>4200</v>
      </c>
      <c r="I24" s="12">
        <f t="shared" si="3"/>
        <v>12450</v>
      </c>
      <c r="J24" s="12">
        <f t="shared" si="3"/>
        <v>38750</v>
      </c>
      <c r="K24" s="8">
        <f t="shared" si="4"/>
        <v>51200</v>
      </c>
      <c r="L24" s="8">
        <v>2269.96</v>
      </c>
      <c r="M24" s="8">
        <f>ROUND(12188.4844101575,2)</f>
        <v>12188.48</v>
      </c>
      <c r="N24" s="8">
        <f>SUM(L24:M24)</f>
        <v>14458.439999999999</v>
      </c>
      <c r="O24" s="8">
        <f>K24+N24</f>
        <v>65658.44</v>
      </c>
    </row>
    <row r="25" spans="2:15" x14ac:dyDescent="0.25">
      <c r="B25" s="5" t="s">
        <v>7</v>
      </c>
      <c r="C25" s="8"/>
      <c r="D25" s="8">
        <v>47000</v>
      </c>
      <c r="E25" s="8">
        <f t="shared" si="1"/>
        <v>47000</v>
      </c>
      <c r="F25" s="8"/>
      <c r="G25" s="8">
        <v>4900</v>
      </c>
      <c r="H25" s="8">
        <f t="shared" si="2"/>
        <v>4900</v>
      </c>
      <c r="I25" s="12">
        <f t="shared" si="3"/>
        <v>0</v>
      </c>
      <c r="J25" s="12">
        <f t="shared" si="3"/>
        <v>51900</v>
      </c>
      <c r="K25" s="8">
        <f t="shared" si="4"/>
        <v>51900</v>
      </c>
      <c r="L25" s="8">
        <v>530.96</v>
      </c>
      <c r="M25" s="8">
        <f>ROUND(12191.4898746384,2)</f>
        <v>12191.49</v>
      </c>
      <c r="N25" s="8">
        <f t="shared" ref="N25:N26" si="6">SUM(L25:M25)</f>
        <v>12722.45</v>
      </c>
      <c r="O25" s="8">
        <f t="shared" si="5"/>
        <v>64622.45</v>
      </c>
    </row>
    <row r="26" spans="2:15" x14ac:dyDescent="0.25">
      <c r="B26" s="5" t="s">
        <v>8</v>
      </c>
      <c r="C26" s="8"/>
      <c r="D26" s="8">
        <v>47000</v>
      </c>
      <c r="E26" s="8">
        <f t="shared" si="1"/>
        <v>47000</v>
      </c>
      <c r="F26" s="8"/>
      <c r="G26" s="8">
        <v>5250</v>
      </c>
      <c r="H26" s="8">
        <f t="shared" si="2"/>
        <v>5250</v>
      </c>
      <c r="I26" s="12">
        <f t="shared" si="3"/>
        <v>0</v>
      </c>
      <c r="J26" s="12">
        <f t="shared" si="3"/>
        <v>52250</v>
      </c>
      <c r="K26" s="8">
        <f t="shared" si="4"/>
        <v>52250</v>
      </c>
      <c r="L26" s="8">
        <v>526.16</v>
      </c>
      <c r="M26" s="8">
        <f>ROUND(14002.2982963677,2)</f>
        <v>14002.3</v>
      </c>
      <c r="N26" s="8">
        <f t="shared" si="6"/>
        <v>14528.46</v>
      </c>
      <c r="O26" s="8">
        <f t="shared" si="5"/>
        <v>66778.459999999992</v>
      </c>
    </row>
    <row r="27" spans="2:15" x14ac:dyDescent="0.25">
      <c r="B27" s="9" t="s">
        <v>12</v>
      </c>
      <c r="C27" s="10">
        <f>SUM(C22:C26)</f>
        <v>16333.333333333332</v>
      </c>
      <c r="D27" s="10">
        <f t="shared" ref="D27:E27" si="7">SUM(D22:D26)</f>
        <v>265083.33333333337</v>
      </c>
      <c r="E27" s="10">
        <f t="shared" si="7"/>
        <v>281416.66666666669</v>
      </c>
      <c r="F27" s="10">
        <f>SUM(F22:F26)</f>
        <v>1399.9952159214135</v>
      </c>
      <c r="G27" s="10">
        <f t="shared" ref="G27:H27" si="8">SUM(G22:G26)</f>
        <v>21700</v>
      </c>
      <c r="H27" s="10">
        <f t="shared" si="8"/>
        <v>23099.995215921415</v>
      </c>
      <c r="I27" s="10">
        <f>SUM(I22:I26)</f>
        <v>17733.328549254747</v>
      </c>
      <c r="J27" s="10">
        <f>SUM(J22:J26)</f>
        <v>286783.33333333337</v>
      </c>
      <c r="K27" s="10">
        <f t="shared" ref="K27" si="9">SUM(K22:K26)</f>
        <v>304516.66188258806</v>
      </c>
      <c r="L27" s="10">
        <f>SUM(L22:L26)</f>
        <v>5503.5</v>
      </c>
      <c r="M27" s="10">
        <f t="shared" ref="M27" si="10">SUM(M22:M26)</f>
        <v>68248.739999999991</v>
      </c>
      <c r="N27" s="10">
        <f>SUM(N22:N26)</f>
        <v>73752.239999999991</v>
      </c>
      <c r="O27" s="10">
        <f>SUM(O22:O26)</f>
        <v>378268.90188258805</v>
      </c>
    </row>
    <row r="29" spans="2:15" ht="41.25" customHeight="1" x14ac:dyDescent="0.25">
      <c r="B29" s="25" t="s">
        <v>45</v>
      </c>
      <c r="C29" s="25"/>
      <c r="D29" s="25"/>
      <c r="E29" s="25"/>
      <c r="F29" s="25"/>
      <c r="G29" s="25"/>
      <c r="H29" s="25"/>
      <c r="I29" s="25"/>
      <c r="J29" s="25"/>
    </row>
    <row r="30" spans="2:15" x14ac:dyDescent="0.25">
      <c r="C30" s="11"/>
      <c r="D30" s="11"/>
      <c r="E30" s="11"/>
      <c r="F30" s="11"/>
    </row>
    <row r="31" spans="2:15" ht="15" customHeight="1" x14ac:dyDescent="0.25">
      <c r="B31" s="25"/>
      <c r="C31" s="25"/>
      <c r="D31" s="25"/>
      <c r="E31" s="25"/>
      <c r="F31" s="25"/>
      <c r="G31" s="25"/>
      <c r="H31" s="25"/>
      <c r="I31" s="25"/>
      <c r="J31" s="25"/>
    </row>
  </sheetData>
  <mergeCells count="29">
    <mergeCell ref="G7:H7"/>
    <mergeCell ref="G8:H8"/>
    <mergeCell ref="G9:H9"/>
    <mergeCell ref="G10:H10"/>
    <mergeCell ref="G11:H11"/>
    <mergeCell ref="E7:F7"/>
    <mergeCell ref="E8:F8"/>
    <mergeCell ref="E9:F9"/>
    <mergeCell ref="E10:F10"/>
    <mergeCell ref="E11:F11"/>
    <mergeCell ref="C7:D7"/>
    <mergeCell ref="C8:D8"/>
    <mergeCell ref="C9:D9"/>
    <mergeCell ref="C10:D10"/>
    <mergeCell ref="C11:D11"/>
    <mergeCell ref="C5:D5"/>
    <mergeCell ref="C6:D6"/>
    <mergeCell ref="E5:F5"/>
    <mergeCell ref="E6:F6"/>
    <mergeCell ref="G5:H5"/>
    <mergeCell ref="G6:H6"/>
    <mergeCell ref="B29:J29"/>
    <mergeCell ref="B31:J31"/>
    <mergeCell ref="O20:O21"/>
    <mergeCell ref="B20:B21"/>
    <mergeCell ref="C20:E20"/>
    <mergeCell ref="F20:H20"/>
    <mergeCell ref="I20:K20"/>
    <mergeCell ref="L20:N20"/>
  </mergeCells>
  <pageMargins left="0.7" right="0.7" top="0.75" bottom="0.75" header="0.3" footer="0.3"/>
  <pageSetup paperSize="9" scale="63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32"/>
  <sheetViews>
    <sheetView showGridLines="0" workbookViewId="0">
      <selection activeCell="I24" sqref="I24"/>
    </sheetView>
  </sheetViews>
  <sheetFormatPr defaultRowHeight="14.25" x14ac:dyDescent="0.2"/>
  <cols>
    <col min="1" max="1" width="5.5703125" style="21" customWidth="1"/>
    <col min="2" max="2" width="40.28515625" style="21" customWidth="1"/>
    <col min="3" max="3" width="15.28515625" style="21" customWidth="1"/>
    <col min="4" max="4" width="15.5703125" style="21" customWidth="1"/>
    <col min="5" max="5" width="12.5703125" style="21" customWidth="1"/>
    <col min="6" max="6" width="21.140625" style="21" customWidth="1"/>
    <col min="7" max="7" width="11.28515625" style="21" customWidth="1"/>
    <col min="8" max="8" width="12.5703125" style="21" customWidth="1"/>
    <col min="9" max="9" width="17.5703125" style="21" customWidth="1"/>
    <col min="10" max="10" width="18.140625" style="21" customWidth="1"/>
    <col min="11" max="11" width="18.7109375" style="21" customWidth="1"/>
    <col min="12" max="12" width="15.28515625" style="21" customWidth="1"/>
    <col min="13" max="13" width="21.42578125" style="21" customWidth="1"/>
    <col min="14" max="14" width="34.140625" style="21" customWidth="1"/>
    <col min="15" max="15" width="11.5703125" style="21" customWidth="1"/>
    <col min="16" max="16384" width="9.140625" style="21"/>
  </cols>
  <sheetData>
    <row r="4" spans="2:16" ht="15" x14ac:dyDescent="0.25">
      <c r="B4" s="7" t="s">
        <v>46</v>
      </c>
    </row>
    <row r="5" spans="2:16" ht="15" x14ac:dyDescent="0.25">
      <c r="B5" s="7" t="s">
        <v>47</v>
      </c>
    </row>
    <row r="6" spans="2:16" ht="18" x14ac:dyDescent="0.25">
      <c r="B6" s="44" t="s">
        <v>48</v>
      </c>
      <c r="C6" s="45" t="s">
        <v>49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39" t="s">
        <v>50</v>
      </c>
      <c r="P6" s="22"/>
    </row>
    <row r="7" spans="2:16" ht="15" x14ac:dyDescent="0.25">
      <c r="B7" s="40"/>
      <c r="C7" s="23" t="s">
        <v>51</v>
      </c>
      <c r="D7" s="23" t="s">
        <v>52</v>
      </c>
      <c r="E7" s="23" t="s">
        <v>53</v>
      </c>
      <c r="F7" s="23" t="s">
        <v>54</v>
      </c>
      <c r="G7" s="23" t="s">
        <v>55</v>
      </c>
      <c r="H7" s="23" t="s">
        <v>56</v>
      </c>
      <c r="I7" s="23" t="s">
        <v>57</v>
      </c>
      <c r="J7" s="23" t="s">
        <v>58</v>
      </c>
      <c r="K7" s="23" t="s">
        <v>59</v>
      </c>
      <c r="L7" s="23" t="s">
        <v>60</v>
      </c>
      <c r="M7" s="23" t="s">
        <v>61</v>
      </c>
      <c r="N7" s="23" t="s">
        <v>62</v>
      </c>
      <c r="O7" s="40"/>
      <c r="P7" s="22"/>
    </row>
    <row r="8" spans="2:16" ht="15" x14ac:dyDescent="0.25">
      <c r="B8" s="24" t="s">
        <v>63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10">
        <f>SUM(C8:N8)</f>
        <v>0</v>
      </c>
      <c r="P8" s="22"/>
    </row>
    <row r="9" spans="2:16" ht="15" x14ac:dyDescent="0.25">
      <c r="B9" s="24" t="s">
        <v>64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6000</v>
      </c>
      <c r="K9" s="8">
        <v>2000</v>
      </c>
      <c r="L9" s="8">
        <v>0</v>
      </c>
      <c r="M9" s="8">
        <v>0</v>
      </c>
      <c r="N9" s="8">
        <v>0</v>
      </c>
      <c r="O9" s="10">
        <f>SUM(C9:N9)</f>
        <v>8000</v>
      </c>
      <c r="P9" s="22"/>
    </row>
    <row r="10" spans="2:16" ht="15" x14ac:dyDescent="0.25">
      <c r="B10" s="24" t="s">
        <v>65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8000</v>
      </c>
      <c r="J10" s="8">
        <v>0</v>
      </c>
      <c r="K10" s="8">
        <v>2000</v>
      </c>
      <c r="L10" s="8">
        <v>0</v>
      </c>
      <c r="M10" s="8">
        <v>0</v>
      </c>
      <c r="N10" s="8">
        <v>0</v>
      </c>
      <c r="O10" s="10">
        <f>SUM(C10:N10)</f>
        <v>10000</v>
      </c>
      <c r="P10" s="22"/>
    </row>
    <row r="11" spans="2:16" ht="15" x14ac:dyDescent="0.25">
      <c r="B11" s="24" t="s">
        <v>66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8000</v>
      </c>
      <c r="J11" s="8">
        <v>0</v>
      </c>
      <c r="K11" s="8">
        <v>2000</v>
      </c>
      <c r="L11" s="8">
        <v>0</v>
      </c>
      <c r="M11" s="8">
        <v>0</v>
      </c>
      <c r="N11" s="8">
        <v>0</v>
      </c>
      <c r="O11" s="10">
        <f>SUM(C11:N11)</f>
        <v>10000</v>
      </c>
      <c r="P11" s="22"/>
    </row>
    <row r="12" spans="2:16" ht="15" x14ac:dyDescent="0.25">
      <c r="B12" s="24" t="s">
        <v>67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8000</v>
      </c>
      <c r="J12" s="8">
        <v>0</v>
      </c>
      <c r="K12" s="8">
        <v>2000</v>
      </c>
      <c r="L12" s="8">
        <v>0</v>
      </c>
      <c r="M12" s="8">
        <v>0</v>
      </c>
      <c r="N12" s="8">
        <v>0</v>
      </c>
      <c r="O12" s="10">
        <f>SUM(C12:N12)</f>
        <v>10000</v>
      </c>
      <c r="P12" s="22"/>
    </row>
    <row r="13" spans="2:16" ht="15" x14ac:dyDescent="0.25">
      <c r="B13" s="10" t="s">
        <v>50</v>
      </c>
      <c r="C13" s="10">
        <f t="shared" ref="C13:N13" si="0">SUM(C8:C12)</f>
        <v>0</v>
      </c>
      <c r="D13" s="10">
        <f t="shared" si="0"/>
        <v>0</v>
      </c>
      <c r="E13" s="10">
        <f t="shared" si="0"/>
        <v>0</v>
      </c>
      <c r="F13" s="10">
        <f t="shared" si="0"/>
        <v>0</v>
      </c>
      <c r="G13" s="10">
        <f t="shared" si="0"/>
        <v>0</v>
      </c>
      <c r="H13" s="10">
        <f t="shared" si="0"/>
        <v>0</v>
      </c>
      <c r="I13" s="10">
        <f>SUM(I8:I12)</f>
        <v>24000</v>
      </c>
      <c r="J13" s="10">
        <f>SUM(J8:J12)</f>
        <v>6000</v>
      </c>
      <c r="K13" s="10">
        <f>SUM(K8:K12)</f>
        <v>8000</v>
      </c>
      <c r="L13" s="10">
        <f t="shared" si="0"/>
        <v>0</v>
      </c>
      <c r="M13" s="10">
        <f t="shared" si="0"/>
        <v>0</v>
      </c>
      <c r="N13" s="10">
        <f t="shared" si="0"/>
        <v>0</v>
      </c>
      <c r="O13" s="10">
        <f>SUM(O8:O12)</f>
        <v>38000</v>
      </c>
      <c r="P13" s="22"/>
    </row>
    <row r="14" spans="2:16" x14ac:dyDescent="0.2">
      <c r="P14" s="22"/>
    </row>
    <row r="15" spans="2:16" x14ac:dyDescent="0.2"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</row>
    <row r="16" spans="2:16" ht="15" x14ac:dyDescent="0.25">
      <c r="B16" s="7" t="s">
        <v>68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</row>
    <row r="17" spans="2:16" ht="15" x14ac:dyDescent="0.25">
      <c r="B17" s="7" t="s">
        <v>69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</row>
    <row r="18" spans="2:16" ht="18" x14ac:dyDescent="0.25">
      <c r="B18" s="28" t="s">
        <v>70</v>
      </c>
      <c r="C18" s="42" t="s">
        <v>49</v>
      </c>
      <c r="D18" s="43"/>
      <c r="E18" s="28" t="s">
        <v>50</v>
      </c>
      <c r="F18" s="22"/>
      <c r="J18" s="22"/>
      <c r="K18" s="22"/>
      <c r="L18" s="22"/>
      <c r="M18" s="22"/>
      <c r="N18" s="22"/>
      <c r="O18" s="22"/>
      <c r="P18" s="22"/>
    </row>
    <row r="19" spans="2:16" ht="15" x14ac:dyDescent="0.25">
      <c r="B19" s="41"/>
      <c r="C19" s="23" t="s">
        <v>71</v>
      </c>
      <c r="D19" s="23" t="s">
        <v>60</v>
      </c>
      <c r="E19" s="41"/>
      <c r="J19" s="22"/>
      <c r="K19" s="22"/>
      <c r="L19" s="22"/>
      <c r="M19" s="22"/>
      <c r="N19" s="22"/>
      <c r="O19" s="22"/>
      <c r="P19" s="22"/>
    </row>
    <row r="20" spans="2:16" ht="15.75" customHeight="1" x14ac:dyDescent="0.2">
      <c r="B20" s="24" t="s">
        <v>72</v>
      </c>
      <c r="C20" s="8">
        <v>22057</v>
      </c>
      <c r="D20" s="8">
        <v>0</v>
      </c>
      <c r="E20" s="8">
        <f>SUM(C20:D20)</f>
        <v>22057</v>
      </c>
      <c r="J20" s="22"/>
      <c r="K20" s="22"/>
      <c r="L20" s="22"/>
      <c r="M20" s="22"/>
      <c r="N20" s="22"/>
      <c r="O20" s="22"/>
      <c r="P20" s="22"/>
    </row>
    <row r="21" spans="2:16" x14ac:dyDescent="0.2">
      <c r="B21" s="24" t="s">
        <v>73</v>
      </c>
      <c r="C21" s="8">
        <v>0</v>
      </c>
      <c r="D21" s="8">
        <f>612.74+942.48</f>
        <v>1555.22</v>
      </c>
      <c r="E21" s="8">
        <f t="shared" ref="E21:E22" si="1">SUM(C21:D21)</f>
        <v>1555.22</v>
      </c>
      <c r="J21" s="22"/>
      <c r="K21" s="22"/>
      <c r="L21" s="22"/>
      <c r="M21" s="22"/>
      <c r="N21" s="22"/>
      <c r="O21" s="22"/>
      <c r="P21" s="22"/>
    </row>
    <row r="22" spans="2:16" x14ac:dyDescent="0.2">
      <c r="B22" s="24" t="s">
        <v>74</v>
      </c>
      <c r="C22" s="8">
        <v>0</v>
      </c>
      <c r="D22" s="8">
        <v>644.44000000000005</v>
      </c>
      <c r="E22" s="8">
        <f t="shared" si="1"/>
        <v>644.44000000000005</v>
      </c>
      <c r="J22" s="22"/>
      <c r="K22" s="22"/>
      <c r="L22" s="22"/>
      <c r="M22" s="22"/>
      <c r="N22" s="22"/>
      <c r="O22" s="22"/>
      <c r="P22" s="22"/>
    </row>
    <row r="23" spans="2:16" ht="15" x14ac:dyDescent="0.25">
      <c r="B23" s="10" t="s">
        <v>50</v>
      </c>
      <c r="C23" s="10">
        <f>SUM(C20:C22)</f>
        <v>22057</v>
      </c>
      <c r="D23" s="10">
        <f>SUM(D20:D22)</f>
        <v>2199.66</v>
      </c>
      <c r="E23" s="10">
        <f>SUM(E20:E22)</f>
        <v>24256.66</v>
      </c>
      <c r="J23" s="22"/>
      <c r="K23" s="22"/>
      <c r="L23" s="22"/>
      <c r="M23" s="22"/>
      <c r="N23" s="22"/>
      <c r="O23" s="22"/>
      <c r="P23" s="22"/>
    </row>
    <row r="24" spans="2:16" x14ac:dyDescent="0.2">
      <c r="C24" s="22"/>
      <c r="D24" s="22"/>
      <c r="E24" s="22"/>
      <c r="F24" s="22"/>
      <c r="G24" s="22"/>
      <c r="H24" s="22"/>
      <c r="J24" s="22"/>
      <c r="K24" s="22"/>
      <c r="L24" s="22"/>
      <c r="M24" s="22"/>
      <c r="N24" s="22"/>
      <c r="O24" s="22"/>
      <c r="P24" s="22"/>
    </row>
    <row r="25" spans="2:16" x14ac:dyDescent="0.2">
      <c r="J25" s="22"/>
      <c r="K25" s="22"/>
      <c r="L25" s="22"/>
      <c r="M25" s="22"/>
      <c r="N25" s="22"/>
      <c r="O25" s="22"/>
      <c r="P25" s="22"/>
    </row>
    <row r="26" spans="2:16" ht="15" x14ac:dyDescent="0.25">
      <c r="B26" s="7" t="s">
        <v>75</v>
      </c>
      <c r="J26" s="22"/>
      <c r="K26" s="22"/>
      <c r="L26" s="22"/>
      <c r="M26" s="22"/>
      <c r="N26" s="22"/>
      <c r="O26" s="22"/>
      <c r="P26" s="22"/>
    </row>
    <row r="27" spans="2:16" x14ac:dyDescent="0.2">
      <c r="J27" s="22"/>
      <c r="K27" s="22"/>
      <c r="L27" s="22"/>
      <c r="M27" s="22"/>
      <c r="N27" s="22"/>
      <c r="O27" s="22"/>
      <c r="P27" s="22"/>
    </row>
    <row r="28" spans="2:16" x14ac:dyDescent="0.2">
      <c r="J28" s="22"/>
      <c r="K28" s="22"/>
      <c r="L28" s="22"/>
      <c r="M28" s="22"/>
      <c r="N28" s="22"/>
      <c r="O28" s="22"/>
      <c r="P28" s="22"/>
    </row>
    <row r="29" spans="2:16" ht="15" customHeight="1" x14ac:dyDescent="0.2">
      <c r="J29" s="22"/>
      <c r="K29" s="22"/>
      <c r="L29" s="22"/>
      <c r="M29" s="22"/>
      <c r="N29" s="22"/>
      <c r="O29" s="22"/>
      <c r="P29" s="22"/>
    </row>
    <row r="30" spans="2:16" x14ac:dyDescent="0.2">
      <c r="J30" s="22"/>
      <c r="K30" s="22"/>
      <c r="L30" s="22"/>
      <c r="M30" s="22"/>
      <c r="N30" s="22"/>
      <c r="O30" s="22"/>
      <c r="P30" s="22"/>
    </row>
    <row r="31" spans="2:16" ht="15" customHeight="1" x14ac:dyDescent="0.2"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</row>
    <row r="32" spans="2:16" x14ac:dyDescent="0.2"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</row>
  </sheetData>
  <mergeCells count="6">
    <mergeCell ref="O6:O7"/>
    <mergeCell ref="B18:B19"/>
    <mergeCell ref="C18:D18"/>
    <mergeCell ref="E18:E19"/>
    <mergeCell ref="B6:B7"/>
    <mergeCell ref="C6:N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S51"/>
  <sheetViews>
    <sheetView showGridLines="0" workbookViewId="0">
      <selection activeCell="J16" sqref="J16"/>
    </sheetView>
  </sheetViews>
  <sheetFormatPr defaultColWidth="14.7109375" defaultRowHeight="15" x14ac:dyDescent="0.25"/>
  <cols>
    <col min="2" max="2" width="31.140625" bestFit="1" customWidth="1"/>
    <col min="3" max="3" width="11.5703125" customWidth="1"/>
    <col min="4" max="5" width="16.7109375" customWidth="1"/>
    <col min="6" max="6" width="11.5703125" customWidth="1"/>
    <col min="7" max="7" width="17.85546875" customWidth="1"/>
    <col min="8" max="8" width="13" customWidth="1"/>
    <col min="9" max="9" width="11.5703125" customWidth="1"/>
    <col min="10" max="10" width="14.7109375" customWidth="1"/>
    <col min="11" max="11" width="14.28515625" customWidth="1"/>
    <col min="12" max="12" width="13.85546875" customWidth="1"/>
    <col min="13" max="13" width="11.5703125" bestFit="1" customWidth="1"/>
    <col min="14" max="14" width="13.5703125" customWidth="1"/>
    <col min="15" max="15" width="15.85546875" customWidth="1"/>
  </cols>
  <sheetData>
    <row r="2" spans="2:8" x14ac:dyDescent="0.25">
      <c r="B2" s="1" t="s">
        <v>42</v>
      </c>
      <c r="C2" s="2"/>
      <c r="D2" s="3"/>
    </row>
    <row r="3" spans="2:8" x14ac:dyDescent="0.25">
      <c r="B3" s="3"/>
      <c r="C3" s="2"/>
      <c r="D3" s="3"/>
    </row>
    <row r="4" spans="2:8" ht="98.25" customHeight="1" x14ac:dyDescent="0.25">
      <c r="B4" s="4" t="s">
        <v>0</v>
      </c>
      <c r="C4" s="33" t="s">
        <v>1</v>
      </c>
      <c r="D4" s="34"/>
      <c r="E4" s="33" t="s">
        <v>2</v>
      </c>
      <c r="F4" s="34"/>
      <c r="G4" s="33" t="s">
        <v>3</v>
      </c>
      <c r="H4" s="34"/>
    </row>
    <row r="5" spans="2:8" x14ac:dyDescent="0.25">
      <c r="B5" s="5" t="s">
        <v>18</v>
      </c>
      <c r="C5" s="37">
        <v>26</v>
      </c>
      <c r="D5" s="37"/>
      <c r="E5" s="37">
        <v>39</v>
      </c>
      <c r="F5" s="37"/>
      <c r="G5" s="37">
        <f t="shared" ref="G5:G20" si="0">SUM(C5:E5)</f>
        <v>65</v>
      </c>
      <c r="H5" s="37"/>
    </row>
    <row r="6" spans="2:8" x14ac:dyDescent="0.25">
      <c r="B6" s="5" t="s">
        <v>19</v>
      </c>
      <c r="C6" s="37">
        <v>24</v>
      </c>
      <c r="D6" s="37"/>
      <c r="E6" s="37">
        <v>19</v>
      </c>
      <c r="F6" s="37"/>
      <c r="G6" s="37">
        <f t="shared" si="0"/>
        <v>43</v>
      </c>
      <c r="H6" s="37"/>
    </row>
    <row r="7" spans="2:8" x14ac:dyDescent="0.25">
      <c r="B7" s="5" t="s">
        <v>20</v>
      </c>
      <c r="C7" s="37">
        <v>25</v>
      </c>
      <c r="D7" s="37"/>
      <c r="E7" s="37">
        <v>30</v>
      </c>
      <c r="F7" s="37"/>
      <c r="G7" s="37">
        <f t="shared" si="0"/>
        <v>55</v>
      </c>
      <c r="H7" s="37"/>
    </row>
    <row r="8" spans="2:8" x14ac:dyDescent="0.25">
      <c r="B8" s="5" t="s">
        <v>21</v>
      </c>
      <c r="C8" s="37">
        <v>22</v>
      </c>
      <c r="D8" s="37"/>
      <c r="E8" s="37">
        <v>20</v>
      </c>
      <c r="F8" s="37"/>
      <c r="G8" s="37">
        <f t="shared" si="0"/>
        <v>42</v>
      </c>
      <c r="H8" s="37"/>
    </row>
    <row r="9" spans="2:8" x14ac:dyDescent="0.25">
      <c r="B9" s="5" t="s">
        <v>22</v>
      </c>
      <c r="C9" s="37">
        <v>23</v>
      </c>
      <c r="D9" s="37"/>
      <c r="E9" s="37">
        <v>11</v>
      </c>
      <c r="F9" s="37"/>
      <c r="G9" s="37">
        <f t="shared" si="0"/>
        <v>34</v>
      </c>
      <c r="H9" s="37"/>
    </row>
    <row r="10" spans="2:8" x14ac:dyDescent="0.25">
      <c r="B10" s="5" t="s">
        <v>23</v>
      </c>
      <c r="C10" s="37">
        <v>25</v>
      </c>
      <c r="D10" s="37"/>
      <c r="E10" s="37">
        <v>20</v>
      </c>
      <c r="F10" s="37"/>
      <c r="G10" s="37">
        <f t="shared" si="0"/>
        <v>45</v>
      </c>
      <c r="H10" s="37"/>
    </row>
    <row r="11" spans="2:8" x14ac:dyDescent="0.25">
      <c r="B11" s="5" t="s">
        <v>24</v>
      </c>
      <c r="C11" s="37">
        <v>23</v>
      </c>
      <c r="D11" s="37"/>
      <c r="E11" s="37">
        <v>19</v>
      </c>
      <c r="F11" s="37"/>
      <c r="G11" s="37">
        <f t="shared" si="0"/>
        <v>42</v>
      </c>
      <c r="H11" s="37"/>
    </row>
    <row r="12" spans="2:8" x14ac:dyDescent="0.25">
      <c r="B12" s="5" t="s">
        <v>25</v>
      </c>
      <c r="C12" s="37">
        <v>21</v>
      </c>
      <c r="D12" s="37"/>
      <c r="E12" s="37">
        <v>12</v>
      </c>
      <c r="F12" s="37"/>
      <c r="G12" s="37">
        <f t="shared" si="0"/>
        <v>33</v>
      </c>
      <c r="H12" s="37"/>
    </row>
    <row r="13" spans="2:8" x14ac:dyDescent="0.25">
      <c r="B13" s="5" t="s">
        <v>26</v>
      </c>
      <c r="C13" s="37">
        <v>25</v>
      </c>
      <c r="D13" s="37"/>
      <c r="E13" s="37">
        <v>21</v>
      </c>
      <c r="F13" s="37"/>
      <c r="G13" s="37">
        <f t="shared" si="0"/>
        <v>46</v>
      </c>
      <c r="H13" s="37"/>
    </row>
    <row r="14" spans="2:8" x14ac:dyDescent="0.25">
      <c r="B14" s="5" t="s">
        <v>27</v>
      </c>
      <c r="C14" s="37">
        <v>24</v>
      </c>
      <c r="D14" s="37"/>
      <c r="E14" s="37">
        <v>27</v>
      </c>
      <c r="F14" s="37"/>
      <c r="G14" s="37">
        <f t="shared" si="0"/>
        <v>51</v>
      </c>
      <c r="H14" s="37"/>
    </row>
    <row r="15" spans="2:8" x14ac:dyDescent="0.25">
      <c r="B15" s="5" t="s">
        <v>28</v>
      </c>
      <c r="C15" s="37">
        <v>25</v>
      </c>
      <c r="D15" s="37"/>
      <c r="E15" s="37">
        <v>15</v>
      </c>
      <c r="F15" s="37"/>
      <c r="G15" s="37">
        <f t="shared" si="0"/>
        <v>40</v>
      </c>
      <c r="H15" s="37"/>
    </row>
    <row r="16" spans="2:8" x14ac:dyDescent="0.25">
      <c r="B16" s="5" t="s">
        <v>29</v>
      </c>
      <c r="C16" s="37">
        <v>26</v>
      </c>
      <c r="D16" s="37"/>
      <c r="E16" s="37">
        <v>15</v>
      </c>
      <c r="F16" s="37"/>
      <c r="G16" s="37">
        <f t="shared" si="0"/>
        <v>41</v>
      </c>
      <c r="H16" s="37"/>
    </row>
    <row r="17" spans="2:15" x14ac:dyDescent="0.25">
      <c r="B17" s="5" t="s">
        <v>30</v>
      </c>
      <c r="C17" s="37">
        <v>25</v>
      </c>
      <c r="D17" s="37"/>
      <c r="E17" s="37">
        <v>22</v>
      </c>
      <c r="F17" s="37"/>
      <c r="G17" s="37">
        <f t="shared" si="0"/>
        <v>47</v>
      </c>
      <c r="H17" s="37"/>
    </row>
    <row r="18" spans="2:15" x14ac:dyDescent="0.25">
      <c r="B18" s="5" t="s">
        <v>31</v>
      </c>
      <c r="C18" s="37">
        <v>26</v>
      </c>
      <c r="D18" s="37"/>
      <c r="E18" s="37">
        <v>20</v>
      </c>
      <c r="F18" s="37"/>
      <c r="G18" s="37">
        <f t="shared" si="0"/>
        <v>46</v>
      </c>
      <c r="H18" s="37"/>
    </row>
    <row r="19" spans="2:15" x14ac:dyDescent="0.25">
      <c r="B19" s="5" t="s">
        <v>32</v>
      </c>
      <c r="C19" s="37">
        <v>23</v>
      </c>
      <c r="D19" s="37"/>
      <c r="E19" s="37">
        <v>20</v>
      </c>
      <c r="F19" s="37"/>
      <c r="G19" s="37">
        <f t="shared" si="0"/>
        <v>43</v>
      </c>
      <c r="H19" s="37"/>
    </row>
    <row r="20" spans="2:15" x14ac:dyDescent="0.25">
      <c r="B20" s="5" t="s">
        <v>33</v>
      </c>
      <c r="C20" s="37">
        <v>26</v>
      </c>
      <c r="D20" s="37"/>
      <c r="E20" s="37">
        <v>17</v>
      </c>
      <c r="F20" s="37"/>
      <c r="G20" s="37">
        <f t="shared" si="0"/>
        <v>43</v>
      </c>
      <c r="H20" s="37"/>
    </row>
    <row r="21" spans="2:15" x14ac:dyDescent="0.25">
      <c r="B21" s="6" t="s">
        <v>9</v>
      </c>
      <c r="C21" s="38">
        <f>SUM(C5:D20)</f>
        <v>389</v>
      </c>
      <c r="D21" s="38"/>
      <c r="E21" s="38">
        <f>SUM(E5:F20)</f>
        <v>327</v>
      </c>
      <c r="F21" s="38"/>
      <c r="G21" s="38">
        <f>SUM(G5:H20)</f>
        <v>716</v>
      </c>
      <c r="H21" s="38"/>
    </row>
    <row r="27" spans="2:15" x14ac:dyDescent="0.25">
      <c r="B27" s="7" t="s">
        <v>43</v>
      </c>
    </row>
    <row r="30" spans="2:15" ht="45" customHeight="1" x14ac:dyDescent="0.25">
      <c r="B30" s="28" t="s">
        <v>0</v>
      </c>
      <c r="C30" s="30" t="s">
        <v>13</v>
      </c>
      <c r="D30" s="31"/>
      <c r="E30" s="32"/>
      <c r="F30" s="30" t="s">
        <v>14</v>
      </c>
      <c r="G30" s="31"/>
      <c r="H30" s="32"/>
      <c r="I30" s="30" t="s">
        <v>15</v>
      </c>
      <c r="J30" s="31"/>
      <c r="K30" s="32"/>
      <c r="L30" s="30" t="s">
        <v>16</v>
      </c>
      <c r="M30" s="31"/>
      <c r="N30" s="31"/>
      <c r="O30" s="46" t="s">
        <v>34</v>
      </c>
    </row>
    <row r="31" spans="2:15" x14ac:dyDescent="0.25">
      <c r="B31" s="41"/>
      <c r="C31" s="15" t="s">
        <v>35</v>
      </c>
      <c r="D31" s="15" t="s">
        <v>44</v>
      </c>
      <c r="E31" s="15" t="s">
        <v>9</v>
      </c>
      <c r="F31" s="15" t="s">
        <v>35</v>
      </c>
      <c r="G31" s="15" t="s">
        <v>44</v>
      </c>
      <c r="H31" s="15" t="s">
        <v>9</v>
      </c>
      <c r="I31" s="15" t="s">
        <v>35</v>
      </c>
      <c r="J31" s="15" t="s">
        <v>44</v>
      </c>
      <c r="K31" s="15" t="s">
        <v>9</v>
      </c>
      <c r="L31" s="15" t="s">
        <v>35</v>
      </c>
      <c r="M31" s="15" t="s">
        <v>44</v>
      </c>
      <c r="N31" s="15" t="s">
        <v>9</v>
      </c>
      <c r="O31" s="47"/>
    </row>
    <row r="32" spans="2:15" x14ac:dyDescent="0.25">
      <c r="B32" s="5" t="s">
        <v>18</v>
      </c>
      <c r="C32" s="8"/>
      <c r="D32" s="8">
        <v>30000</v>
      </c>
      <c r="E32" s="8">
        <f>SUM(C32:D32)</f>
        <v>30000</v>
      </c>
      <c r="F32" s="8"/>
      <c r="G32" s="8">
        <v>9100.0000000000018</v>
      </c>
      <c r="H32" s="8">
        <f>SUM(F32:G32)</f>
        <v>9100.0000000000018</v>
      </c>
      <c r="I32" s="8">
        <f t="shared" ref="I32:J47" si="1">C32+F32</f>
        <v>0</v>
      </c>
      <c r="J32" s="8">
        <f>D32+G32</f>
        <v>39100</v>
      </c>
      <c r="K32" s="8">
        <f>SUM(I32:J32)</f>
        <v>39100</v>
      </c>
      <c r="L32" s="8">
        <v>331.816493089039</v>
      </c>
      <c r="M32" s="8">
        <v>14318.113146898104</v>
      </c>
      <c r="N32" s="8">
        <f>SUM(L32:M32)</f>
        <v>14649.929639987144</v>
      </c>
      <c r="O32" s="8">
        <f>K32+N32</f>
        <v>53749.929639987145</v>
      </c>
    </row>
    <row r="33" spans="2:19" x14ac:dyDescent="0.25">
      <c r="B33" s="5" t="s">
        <v>19</v>
      </c>
      <c r="C33" s="8">
        <v>2166.6666666666665</v>
      </c>
      <c r="D33" s="8">
        <v>23833.333333333332</v>
      </c>
      <c r="E33" s="8">
        <f t="shared" ref="E33:E47" si="2">SUM(C33:D33)</f>
        <v>26000</v>
      </c>
      <c r="F33" s="8">
        <v>700</v>
      </c>
      <c r="G33" s="8">
        <v>8050</v>
      </c>
      <c r="H33" s="8">
        <f t="shared" ref="H33:H47" si="3">SUM(F33:G33)</f>
        <v>8750</v>
      </c>
      <c r="I33" s="8">
        <f t="shared" si="1"/>
        <v>2866.6666666666665</v>
      </c>
      <c r="J33" s="8">
        <f t="shared" si="1"/>
        <v>31883.333333333332</v>
      </c>
      <c r="K33" s="8">
        <f>SUM(I33:J33)</f>
        <v>34750</v>
      </c>
      <c r="L33" s="8">
        <v>709.99678559948575</v>
      </c>
      <c r="M33" s="8">
        <v>3824.0476438444198</v>
      </c>
      <c r="N33" s="8">
        <f t="shared" ref="N33:N47" si="4">SUM(L33:M33)</f>
        <v>4534.0444294439058</v>
      </c>
      <c r="O33" s="8">
        <f t="shared" ref="O33:O47" si="5">K33+N33</f>
        <v>39284.044429443908</v>
      </c>
    </row>
    <row r="34" spans="2:19" x14ac:dyDescent="0.25">
      <c r="B34" s="5" t="s">
        <v>36</v>
      </c>
      <c r="C34" s="8"/>
      <c r="D34" s="8">
        <v>22000</v>
      </c>
      <c r="E34" s="8">
        <f t="shared" si="2"/>
        <v>22000</v>
      </c>
      <c r="F34" s="8"/>
      <c r="G34" s="8">
        <v>8750</v>
      </c>
      <c r="H34" s="8">
        <f t="shared" si="3"/>
        <v>8750</v>
      </c>
      <c r="I34" s="8">
        <f t="shared" si="1"/>
        <v>0</v>
      </c>
      <c r="J34" s="8">
        <f t="shared" si="1"/>
        <v>30750</v>
      </c>
      <c r="K34" s="8">
        <f t="shared" ref="K34:K47" si="6">SUM(I34:J34)</f>
        <v>30750</v>
      </c>
      <c r="L34" s="8">
        <v>574.232471873995</v>
      </c>
      <c r="M34" s="8">
        <v>8407.5216972034723</v>
      </c>
      <c r="N34" s="8">
        <f t="shared" si="4"/>
        <v>8981.7541690774669</v>
      </c>
      <c r="O34" s="8">
        <f t="shared" si="5"/>
        <v>39731.754169077467</v>
      </c>
    </row>
    <row r="35" spans="2:19" x14ac:dyDescent="0.25">
      <c r="B35" s="5" t="s">
        <v>21</v>
      </c>
      <c r="C35" s="8"/>
      <c r="D35" s="8">
        <v>20166.666666666668</v>
      </c>
      <c r="E35" s="8">
        <f t="shared" si="2"/>
        <v>20166.666666666668</v>
      </c>
      <c r="F35" s="8"/>
      <c r="G35" s="8">
        <v>7350</v>
      </c>
      <c r="H35" s="8">
        <f t="shared" si="3"/>
        <v>7350</v>
      </c>
      <c r="I35" s="8">
        <f t="shared" si="1"/>
        <v>0</v>
      </c>
      <c r="J35" s="8">
        <f t="shared" si="1"/>
        <v>27516.666666666668</v>
      </c>
      <c r="K35" s="8">
        <f t="shared" si="6"/>
        <v>27516.666666666668</v>
      </c>
      <c r="L35" s="8">
        <v>309.70338154934097</v>
      </c>
      <c r="M35" s="8">
        <v>5690.8148505303761</v>
      </c>
      <c r="N35" s="8">
        <f t="shared" si="4"/>
        <v>6000.5182320797176</v>
      </c>
      <c r="O35" s="8">
        <f t="shared" si="5"/>
        <v>33517.184898746389</v>
      </c>
    </row>
    <row r="36" spans="2:19" x14ac:dyDescent="0.25">
      <c r="B36" s="5" t="s">
        <v>22</v>
      </c>
      <c r="C36" s="8">
        <v>22000</v>
      </c>
      <c r="D36" s="8"/>
      <c r="E36" s="8">
        <f t="shared" si="2"/>
        <v>22000</v>
      </c>
      <c r="F36" s="8">
        <v>6650</v>
      </c>
      <c r="G36" s="8"/>
      <c r="H36" s="8">
        <f t="shared" si="3"/>
        <v>6650</v>
      </c>
      <c r="I36" s="8">
        <f t="shared" si="1"/>
        <v>28650</v>
      </c>
      <c r="J36" s="8">
        <f t="shared" si="1"/>
        <v>0</v>
      </c>
      <c r="K36" s="8">
        <f t="shared" si="6"/>
        <v>28650</v>
      </c>
      <c r="L36" s="8">
        <v>3317.5908068145291</v>
      </c>
      <c r="M36" s="8">
        <v>0</v>
      </c>
      <c r="N36" s="8">
        <f t="shared" si="4"/>
        <v>3317.5908068145291</v>
      </c>
      <c r="O36" s="8">
        <f t="shared" si="5"/>
        <v>31967.590806814529</v>
      </c>
    </row>
    <row r="37" spans="2:19" x14ac:dyDescent="0.25">
      <c r="B37" s="5" t="s">
        <v>23</v>
      </c>
      <c r="C37" s="8"/>
      <c r="D37" s="8">
        <v>22000</v>
      </c>
      <c r="E37" s="8">
        <f t="shared" si="2"/>
        <v>22000</v>
      </c>
      <c r="F37" s="8"/>
      <c r="G37" s="8">
        <v>8750</v>
      </c>
      <c r="H37" s="8">
        <f t="shared" si="3"/>
        <v>8750</v>
      </c>
      <c r="I37" s="8">
        <f t="shared" si="1"/>
        <v>0</v>
      </c>
      <c r="J37" s="8">
        <f t="shared" si="1"/>
        <v>30750</v>
      </c>
      <c r="K37" s="8">
        <f t="shared" si="6"/>
        <v>30750</v>
      </c>
      <c r="L37" s="8">
        <f>447.685631629701+0.01</f>
        <v>447.69563162970098</v>
      </c>
      <c r="M37" s="8">
        <v>7136.5075538412075</v>
      </c>
      <c r="N37" s="8">
        <f t="shared" si="4"/>
        <v>7584.2031854709085</v>
      </c>
      <c r="O37" s="8">
        <f t="shared" si="5"/>
        <v>38334.203185470906</v>
      </c>
    </row>
    <row r="38" spans="2:19" x14ac:dyDescent="0.25">
      <c r="B38" s="5" t="s">
        <v>24</v>
      </c>
      <c r="C38" s="8"/>
      <c r="D38" s="8">
        <v>22000</v>
      </c>
      <c r="E38" s="8">
        <f t="shared" si="2"/>
        <v>22000</v>
      </c>
      <c r="F38" s="8"/>
      <c r="G38" s="8">
        <v>8050</v>
      </c>
      <c r="H38" s="8">
        <f t="shared" si="3"/>
        <v>8050</v>
      </c>
      <c r="I38" s="8">
        <f t="shared" si="1"/>
        <v>0</v>
      </c>
      <c r="J38" s="8">
        <f t="shared" si="1"/>
        <v>30050</v>
      </c>
      <c r="K38" s="8">
        <f t="shared" si="6"/>
        <v>30050</v>
      </c>
      <c r="L38" s="8">
        <v>287.55223400835746</v>
      </c>
      <c r="M38" s="8">
        <v>3474.574091931855</v>
      </c>
      <c r="N38" s="8">
        <f t="shared" si="4"/>
        <v>3762.1263259402126</v>
      </c>
      <c r="O38" s="8">
        <f t="shared" si="5"/>
        <v>33812.126325940211</v>
      </c>
    </row>
    <row r="39" spans="2:19" x14ac:dyDescent="0.25">
      <c r="B39" s="5" t="s">
        <v>25</v>
      </c>
      <c r="C39" s="8"/>
      <c r="D39" s="8">
        <v>22000</v>
      </c>
      <c r="E39" s="8">
        <f t="shared" si="2"/>
        <v>22000</v>
      </c>
      <c r="F39" s="8"/>
      <c r="G39" s="8">
        <v>7350</v>
      </c>
      <c r="H39" s="8">
        <f t="shared" si="3"/>
        <v>7350</v>
      </c>
      <c r="I39" s="8">
        <f t="shared" si="1"/>
        <v>0</v>
      </c>
      <c r="J39" s="8">
        <f t="shared" si="1"/>
        <v>29350</v>
      </c>
      <c r="K39" s="8">
        <f t="shared" si="6"/>
        <v>29350</v>
      </c>
      <c r="L39" s="8">
        <v>385.82056573449</v>
      </c>
      <c r="M39" s="8">
        <v>2802.0170363227262</v>
      </c>
      <c r="N39" s="8">
        <f t="shared" si="4"/>
        <v>3187.8376020572164</v>
      </c>
      <c r="O39" s="8">
        <f t="shared" si="5"/>
        <v>32537.837602057218</v>
      </c>
    </row>
    <row r="40" spans="2:19" x14ac:dyDescent="0.25">
      <c r="B40" s="5" t="s">
        <v>26</v>
      </c>
      <c r="C40" s="8"/>
      <c r="D40" s="8">
        <v>22000</v>
      </c>
      <c r="E40" s="8">
        <f t="shared" si="2"/>
        <v>22000</v>
      </c>
      <c r="F40" s="8"/>
      <c r="G40" s="8">
        <v>8750</v>
      </c>
      <c r="H40" s="8">
        <f t="shared" si="3"/>
        <v>8750</v>
      </c>
      <c r="I40" s="8">
        <f t="shared" si="1"/>
        <v>0</v>
      </c>
      <c r="J40" s="8">
        <f t="shared" si="1"/>
        <v>30750</v>
      </c>
      <c r="K40" s="8">
        <f t="shared" si="6"/>
        <v>30750</v>
      </c>
      <c r="L40" s="8">
        <v>32.993857280617199</v>
      </c>
      <c r="M40" s="8">
        <v>6253.0215364834457</v>
      </c>
      <c r="N40" s="8">
        <f>SUM(L40:M40)</f>
        <v>6286.0153937640625</v>
      </c>
      <c r="O40" s="8">
        <f>K40+N40</f>
        <v>37036.015393764064</v>
      </c>
    </row>
    <row r="41" spans="2:19" x14ac:dyDescent="0.25">
      <c r="B41" s="5" t="s">
        <v>27</v>
      </c>
      <c r="C41" s="8">
        <v>3666.666666666667</v>
      </c>
      <c r="D41" s="8">
        <v>14666.666666666668</v>
      </c>
      <c r="E41" s="8">
        <f t="shared" si="2"/>
        <v>18333.333333333336</v>
      </c>
      <c r="F41" s="8">
        <v>1400</v>
      </c>
      <c r="G41" s="8">
        <v>5600</v>
      </c>
      <c r="H41" s="8">
        <f t="shared" si="3"/>
        <v>7000</v>
      </c>
      <c r="I41" s="8">
        <f t="shared" si="1"/>
        <v>5066.666666666667</v>
      </c>
      <c r="J41" s="8">
        <f t="shared" si="1"/>
        <v>20266.666666666668</v>
      </c>
      <c r="K41" s="8">
        <f t="shared" si="6"/>
        <v>25333.333333333336</v>
      </c>
      <c r="L41" s="8">
        <v>1511.395049823208</v>
      </c>
      <c r="M41" s="8">
        <v>3743.2256509161039</v>
      </c>
      <c r="N41" s="8">
        <f t="shared" si="4"/>
        <v>5254.6207007393114</v>
      </c>
      <c r="O41" s="8">
        <f t="shared" si="5"/>
        <v>30587.954034072645</v>
      </c>
    </row>
    <row r="42" spans="2:19" x14ac:dyDescent="0.25">
      <c r="B42" s="5" t="s">
        <v>28</v>
      </c>
      <c r="C42" s="8"/>
      <c r="D42" s="8">
        <v>20166.666666666668</v>
      </c>
      <c r="E42" s="8">
        <f t="shared" si="2"/>
        <v>20166.666666666668</v>
      </c>
      <c r="F42" s="8"/>
      <c r="G42" s="8">
        <v>8400</v>
      </c>
      <c r="H42" s="8">
        <f t="shared" si="3"/>
        <v>8400</v>
      </c>
      <c r="I42" s="8">
        <f t="shared" si="1"/>
        <v>0</v>
      </c>
      <c r="J42" s="8">
        <f t="shared" si="1"/>
        <v>28566.666666666668</v>
      </c>
      <c r="K42" s="8">
        <f t="shared" si="6"/>
        <v>28566.666666666668</v>
      </c>
      <c r="L42" s="8">
        <v>300.47412407585989</v>
      </c>
      <c r="M42" s="8">
        <v>5456.5734490517516</v>
      </c>
      <c r="N42" s="8">
        <f t="shared" si="4"/>
        <v>5757.047573127611</v>
      </c>
      <c r="O42" s="8">
        <f t="shared" si="5"/>
        <v>34323.714239794281</v>
      </c>
    </row>
    <row r="43" spans="2:19" x14ac:dyDescent="0.25">
      <c r="B43" s="5" t="s">
        <v>29</v>
      </c>
      <c r="C43" s="8"/>
      <c r="D43" s="8">
        <v>22000</v>
      </c>
      <c r="E43" s="8">
        <f t="shared" si="2"/>
        <v>22000</v>
      </c>
      <c r="F43" s="8"/>
      <c r="G43" s="8">
        <v>9100.0000000000018</v>
      </c>
      <c r="H43" s="8">
        <f t="shared" si="3"/>
        <v>9100.0000000000018</v>
      </c>
      <c r="I43" s="8">
        <f t="shared" si="1"/>
        <v>0</v>
      </c>
      <c r="J43" s="8">
        <f t="shared" si="1"/>
        <v>31100</v>
      </c>
      <c r="K43" s="8">
        <f t="shared" si="6"/>
        <v>31100</v>
      </c>
      <c r="L43" s="8">
        <v>241.11021857923501</v>
      </c>
      <c r="M43" s="8">
        <v>3743.3863709418192</v>
      </c>
      <c r="N43" s="8">
        <f>SUM(L43:M43)</f>
        <v>3984.4965895210544</v>
      </c>
      <c r="O43" s="8">
        <f>K43+N43</f>
        <v>35084.496589521055</v>
      </c>
    </row>
    <row r="44" spans="2:19" x14ac:dyDescent="0.25">
      <c r="B44" s="5" t="s">
        <v>30</v>
      </c>
      <c r="C44" s="8"/>
      <c r="D44" s="8">
        <v>22000</v>
      </c>
      <c r="E44" s="8">
        <f t="shared" si="2"/>
        <v>22000</v>
      </c>
      <c r="F44" s="8"/>
      <c r="G44" s="8">
        <v>8750</v>
      </c>
      <c r="H44" s="8">
        <f t="shared" si="3"/>
        <v>8750</v>
      </c>
      <c r="I44" s="8">
        <f t="shared" si="1"/>
        <v>0</v>
      </c>
      <c r="J44" s="8">
        <f t="shared" si="1"/>
        <v>30750</v>
      </c>
      <c r="K44" s="8">
        <f t="shared" si="6"/>
        <v>30750</v>
      </c>
      <c r="L44" s="8">
        <v>457.06578913532599</v>
      </c>
      <c r="M44" s="8">
        <v>2385.5110896817746</v>
      </c>
      <c r="N44" s="8">
        <f>SUM(L44:M44)</f>
        <v>2842.5768788171008</v>
      </c>
      <c r="O44" s="8">
        <f t="shared" si="5"/>
        <v>33592.576878817097</v>
      </c>
    </row>
    <row r="45" spans="2:19" s="3" customFormat="1" x14ac:dyDescent="0.25">
      <c r="B45" s="16" t="s">
        <v>31</v>
      </c>
      <c r="C45" s="17"/>
      <c r="D45" s="17">
        <v>22000</v>
      </c>
      <c r="E45" s="17">
        <f t="shared" si="2"/>
        <v>22000</v>
      </c>
      <c r="F45" s="17"/>
      <c r="G45" s="17">
        <v>9100.0000000000018</v>
      </c>
      <c r="H45" s="17">
        <f t="shared" si="3"/>
        <v>9100.0000000000018</v>
      </c>
      <c r="I45" s="17">
        <f t="shared" si="1"/>
        <v>0</v>
      </c>
      <c r="J45" s="17">
        <f>D45+G45</f>
        <v>31100</v>
      </c>
      <c r="K45" s="17">
        <f t="shared" si="6"/>
        <v>31100</v>
      </c>
      <c r="L45" s="17">
        <v>325.09643201542917</v>
      </c>
      <c r="M45" s="17">
        <v>14897.89456766313</v>
      </c>
      <c r="N45" s="17">
        <f>SUM(L45:M45)</f>
        <v>15222.990999678559</v>
      </c>
      <c r="O45" s="17">
        <f>K45+N45</f>
        <v>46322.990999678557</v>
      </c>
    </row>
    <row r="46" spans="2:19" x14ac:dyDescent="0.25">
      <c r="B46" s="5" t="s">
        <v>32</v>
      </c>
      <c r="C46" s="8"/>
      <c r="D46" s="8">
        <v>22000</v>
      </c>
      <c r="E46" s="8">
        <f t="shared" si="2"/>
        <v>22000</v>
      </c>
      <c r="F46" s="8"/>
      <c r="G46" s="8">
        <v>7699.9999999999991</v>
      </c>
      <c r="H46" s="8">
        <f t="shared" si="3"/>
        <v>7699.9999999999991</v>
      </c>
      <c r="I46" s="8">
        <f t="shared" si="1"/>
        <v>0</v>
      </c>
      <c r="J46" s="8">
        <f t="shared" si="1"/>
        <v>29700</v>
      </c>
      <c r="K46" s="8">
        <f t="shared" si="6"/>
        <v>29700</v>
      </c>
      <c r="L46" s="8">
        <v>299.12407585985216</v>
      </c>
      <c r="M46" s="8">
        <v>7484.0003214400513</v>
      </c>
      <c r="N46" s="8">
        <f t="shared" si="4"/>
        <v>7783.1243972999036</v>
      </c>
      <c r="O46" s="8">
        <f t="shared" si="5"/>
        <v>37483.124397299907</v>
      </c>
    </row>
    <row r="47" spans="2:19" x14ac:dyDescent="0.25">
      <c r="B47" s="5" t="s">
        <v>33</v>
      </c>
      <c r="C47" s="8">
        <v>1833.3333333333335</v>
      </c>
      <c r="D47" s="8">
        <v>20166.666666666668</v>
      </c>
      <c r="E47" s="8">
        <f t="shared" si="2"/>
        <v>22000</v>
      </c>
      <c r="F47" s="8">
        <v>700</v>
      </c>
      <c r="G47" s="8">
        <v>8750</v>
      </c>
      <c r="H47" s="8">
        <f t="shared" si="3"/>
        <v>9450</v>
      </c>
      <c r="I47" s="8">
        <f t="shared" si="1"/>
        <v>2533.3333333333335</v>
      </c>
      <c r="J47" s="8">
        <f t="shared" si="1"/>
        <v>28916.666666666668</v>
      </c>
      <c r="K47" s="8">
        <f t="shared" si="6"/>
        <v>31450</v>
      </c>
      <c r="L47" s="8">
        <v>331.99935711989713</v>
      </c>
      <c r="M47" s="8">
        <v>5755.8421729347474</v>
      </c>
      <c r="N47" s="8">
        <f t="shared" si="4"/>
        <v>6087.8415300546449</v>
      </c>
      <c r="O47" s="8">
        <f t="shared" si="5"/>
        <v>37537.841530054648</v>
      </c>
    </row>
    <row r="48" spans="2:19" x14ac:dyDescent="0.25">
      <c r="B48" s="9" t="s">
        <v>12</v>
      </c>
      <c r="C48" s="10">
        <f>SUM(C32:C47)</f>
        <v>29666.666666666668</v>
      </c>
      <c r="D48" s="10">
        <f t="shared" ref="D48:O48" si="7">SUM(D32:D47)</f>
        <v>327000</v>
      </c>
      <c r="E48" s="10">
        <f t="shared" si="7"/>
        <v>356666.66666666669</v>
      </c>
      <c r="F48" s="10">
        <f t="shared" si="7"/>
        <v>9450</v>
      </c>
      <c r="G48" s="10">
        <f t="shared" si="7"/>
        <v>123550</v>
      </c>
      <c r="H48" s="10">
        <f t="shared" si="7"/>
        <v>133000</v>
      </c>
      <c r="I48" s="10">
        <f t="shared" si="7"/>
        <v>39116.666666666672</v>
      </c>
      <c r="J48" s="10">
        <f t="shared" si="7"/>
        <v>450550.00000000006</v>
      </c>
      <c r="K48" s="10">
        <f t="shared" si="7"/>
        <v>489666.66666666663</v>
      </c>
      <c r="L48" s="10">
        <f t="shared" si="7"/>
        <v>9863.6672741883631</v>
      </c>
      <c r="M48" s="10">
        <f t="shared" si="7"/>
        <v>95373.051179684975</v>
      </c>
      <c r="N48" s="10">
        <f t="shared" si="7"/>
        <v>105236.71845387334</v>
      </c>
      <c r="O48" s="10">
        <f t="shared" si="7"/>
        <v>594903.38512054004</v>
      </c>
    </row>
    <row r="51" spans="2:10" ht="35.25" customHeight="1" x14ac:dyDescent="0.25">
      <c r="B51" s="25" t="s">
        <v>45</v>
      </c>
      <c r="C51" s="25"/>
      <c r="D51" s="25"/>
      <c r="E51" s="25"/>
      <c r="F51" s="25"/>
      <c r="G51" s="25"/>
      <c r="H51" s="25"/>
      <c r="I51" s="25"/>
      <c r="J51" s="25"/>
    </row>
  </sheetData>
  <mergeCells count="61">
    <mergeCell ref="B51:J51"/>
    <mergeCell ref="B30:B31"/>
    <mergeCell ref="C30:E30"/>
    <mergeCell ref="F30:H30"/>
    <mergeCell ref="I30:K30"/>
    <mergeCell ref="L30:N30"/>
    <mergeCell ref="O30:O31"/>
    <mergeCell ref="C20:D20"/>
    <mergeCell ref="E20:F20"/>
    <mergeCell ref="G20:H20"/>
    <mergeCell ref="C21:D21"/>
    <mergeCell ref="E21:F21"/>
    <mergeCell ref="G21:H21"/>
    <mergeCell ref="C18:D18"/>
    <mergeCell ref="E18:F18"/>
    <mergeCell ref="G18:H18"/>
    <mergeCell ref="C19:D19"/>
    <mergeCell ref="E19:F19"/>
    <mergeCell ref="G19:H19"/>
    <mergeCell ref="C16:D16"/>
    <mergeCell ref="E16:F16"/>
    <mergeCell ref="G16:H16"/>
    <mergeCell ref="C17:D17"/>
    <mergeCell ref="E17:F17"/>
    <mergeCell ref="G17:H17"/>
    <mergeCell ref="C14:D14"/>
    <mergeCell ref="E14:F14"/>
    <mergeCell ref="G14:H14"/>
    <mergeCell ref="C15:D15"/>
    <mergeCell ref="E15:F15"/>
    <mergeCell ref="G15:H15"/>
    <mergeCell ref="C12:D12"/>
    <mergeCell ref="E12:F12"/>
    <mergeCell ref="G12:H12"/>
    <mergeCell ref="C13:D13"/>
    <mergeCell ref="E13:F13"/>
    <mergeCell ref="G13:H13"/>
    <mergeCell ref="C10:D10"/>
    <mergeCell ref="E10:F10"/>
    <mergeCell ref="G10:H10"/>
    <mergeCell ref="C11:D11"/>
    <mergeCell ref="E11:F11"/>
    <mergeCell ref="G11:H11"/>
    <mergeCell ref="C8:D8"/>
    <mergeCell ref="E8:F8"/>
    <mergeCell ref="G8:H8"/>
    <mergeCell ref="C9:D9"/>
    <mergeCell ref="E9:F9"/>
    <mergeCell ref="G9:H9"/>
    <mergeCell ref="C6:D6"/>
    <mergeCell ref="E6:F6"/>
    <mergeCell ref="G6:H6"/>
    <mergeCell ref="C7:D7"/>
    <mergeCell ref="E7:F7"/>
    <mergeCell ref="G7:H7"/>
    <mergeCell ref="C4:D4"/>
    <mergeCell ref="E4:F4"/>
    <mergeCell ref="G4:H4"/>
    <mergeCell ref="C5:D5"/>
    <mergeCell ref="E5:F5"/>
    <mergeCell ref="G5:H5"/>
  </mergeCells>
  <pageMargins left="0.7" right="0.7" top="0.75" bottom="0.75" header="0.3" footer="0.3"/>
  <pageSetup paperSize="9" scale="55" orientation="landscape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9"/>
  <sheetViews>
    <sheetView showGridLines="0" workbookViewId="0">
      <selection activeCell="K7" sqref="K7"/>
    </sheetView>
  </sheetViews>
  <sheetFormatPr defaultRowHeight="15" x14ac:dyDescent="0.25"/>
  <cols>
    <col min="2" max="2" width="36.28515625" bestFit="1" customWidth="1"/>
    <col min="3" max="4" width="11.5703125" bestFit="1" customWidth="1"/>
    <col min="5" max="5" width="11.5703125" customWidth="1"/>
    <col min="6" max="6" width="10.42578125" bestFit="1" customWidth="1"/>
    <col min="7" max="7" width="12.28515625" customWidth="1"/>
    <col min="8" max="9" width="11.5703125" bestFit="1" customWidth="1"/>
    <col min="10" max="10" width="14.7109375" customWidth="1"/>
    <col min="11" max="11" width="14.42578125" customWidth="1"/>
    <col min="12" max="13" width="11.5703125" bestFit="1" customWidth="1"/>
    <col min="14" max="14" width="11.5703125" customWidth="1"/>
    <col min="15" max="15" width="19.85546875" customWidth="1"/>
  </cols>
  <sheetData>
    <row r="2" spans="2:8" x14ac:dyDescent="0.25">
      <c r="B2" s="1" t="s">
        <v>42</v>
      </c>
      <c r="C2" s="2"/>
      <c r="D2" s="3"/>
    </row>
    <row r="3" spans="2:8" x14ac:dyDescent="0.25">
      <c r="B3" s="3"/>
      <c r="C3" s="2"/>
      <c r="D3" s="3"/>
    </row>
    <row r="4" spans="2:8" ht="86.25" customHeight="1" x14ac:dyDescent="0.25">
      <c r="B4" s="4" t="s">
        <v>0</v>
      </c>
      <c r="C4" s="33" t="s">
        <v>1</v>
      </c>
      <c r="D4" s="34"/>
      <c r="E4" s="33" t="s">
        <v>2</v>
      </c>
      <c r="F4" s="34"/>
      <c r="G4" s="33" t="s">
        <v>3</v>
      </c>
      <c r="H4" s="34"/>
    </row>
    <row r="5" spans="2:8" x14ac:dyDescent="0.25">
      <c r="B5" s="5" t="s">
        <v>37</v>
      </c>
      <c r="C5" s="37">
        <v>28</v>
      </c>
      <c r="D5" s="37"/>
      <c r="E5" s="37">
        <v>3</v>
      </c>
      <c r="F5" s="37"/>
      <c r="G5" s="37">
        <f>SUM(C5:F5)</f>
        <v>31</v>
      </c>
      <c r="H5" s="37"/>
    </row>
    <row r="6" spans="2:8" x14ac:dyDescent="0.25">
      <c r="B6" s="5" t="s">
        <v>38</v>
      </c>
      <c r="C6" s="37">
        <v>27</v>
      </c>
      <c r="D6" s="37"/>
      <c r="E6" s="37">
        <v>1</v>
      </c>
      <c r="F6" s="37"/>
      <c r="G6" s="37">
        <f t="shared" ref="G6:G9" si="0">SUM(C6:F6)</f>
        <v>28</v>
      </c>
      <c r="H6" s="37"/>
    </row>
    <row r="7" spans="2:8" x14ac:dyDescent="0.25">
      <c r="B7" s="5" t="s">
        <v>39</v>
      </c>
      <c r="C7" s="37">
        <v>26</v>
      </c>
      <c r="D7" s="37"/>
      <c r="E7" s="37">
        <v>0</v>
      </c>
      <c r="F7" s="37"/>
      <c r="G7" s="37">
        <f t="shared" si="0"/>
        <v>26</v>
      </c>
      <c r="H7" s="37"/>
    </row>
    <row r="8" spans="2:8" x14ac:dyDescent="0.25">
      <c r="B8" s="5" t="s">
        <v>40</v>
      </c>
      <c r="C8" s="37">
        <v>28</v>
      </c>
      <c r="D8" s="37"/>
      <c r="E8" s="37">
        <v>0</v>
      </c>
      <c r="F8" s="37"/>
      <c r="G8" s="37">
        <f t="shared" si="0"/>
        <v>28</v>
      </c>
      <c r="H8" s="37"/>
    </row>
    <row r="9" spans="2:8" x14ac:dyDescent="0.25">
      <c r="B9" s="5" t="s">
        <v>41</v>
      </c>
      <c r="C9" s="37">
        <v>34</v>
      </c>
      <c r="D9" s="37"/>
      <c r="E9" s="37">
        <v>1</v>
      </c>
      <c r="F9" s="37"/>
      <c r="G9" s="37">
        <f t="shared" si="0"/>
        <v>35</v>
      </c>
      <c r="H9" s="37"/>
    </row>
    <row r="10" spans="2:8" x14ac:dyDescent="0.25">
      <c r="B10" s="6" t="s">
        <v>9</v>
      </c>
      <c r="C10" s="38">
        <f>SUM(C5:D9)</f>
        <v>143</v>
      </c>
      <c r="D10" s="38"/>
      <c r="E10" s="38">
        <f>SUM(E5:F9)</f>
        <v>5</v>
      </c>
      <c r="F10" s="38"/>
      <c r="G10" s="38">
        <f>SUM(G5:H9)</f>
        <v>148</v>
      </c>
      <c r="H10" s="38"/>
    </row>
    <row r="16" spans="2:8" x14ac:dyDescent="0.25">
      <c r="B16" s="7" t="s">
        <v>43</v>
      </c>
    </row>
    <row r="19" spans="2:15" ht="45" customHeight="1" x14ac:dyDescent="0.25">
      <c r="B19" s="28" t="s">
        <v>0</v>
      </c>
      <c r="C19" s="30" t="s">
        <v>13</v>
      </c>
      <c r="D19" s="31"/>
      <c r="E19" s="32"/>
      <c r="F19" s="30" t="s">
        <v>14</v>
      </c>
      <c r="G19" s="31"/>
      <c r="H19" s="32"/>
      <c r="I19" s="30" t="s">
        <v>15</v>
      </c>
      <c r="J19" s="31"/>
      <c r="K19" s="32"/>
      <c r="L19" s="30" t="s">
        <v>16</v>
      </c>
      <c r="M19" s="31"/>
      <c r="N19" s="31"/>
      <c r="O19" s="46" t="s">
        <v>34</v>
      </c>
    </row>
    <row r="20" spans="2:15" x14ac:dyDescent="0.25">
      <c r="B20" s="41"/>
      <c r="C20" s="18" t="s">
        <v>35</v>
      </c>
      <c r="D20" s="19" t="s">
        <v>44</v>
      </c>
      <c r="E20" s="20" t="s">
        <v>9</v>
      </c>
      <c r="F20" s="18" t="s">
        <v>35</v>
      </c>
      <c r="G20" s="19" t="s">
        <v>44</v>
      </c>
      <c r="H20" s="20" t="s">
        <v>9</v>
      </c>
      <c r="I20" s="18" t="s">
        <v>35</v>
      </c>
      <c r="J20" s="19" t="s">
        <v>44</v>
      </c>
      <c r="K20" s="20" t="s">
        <v>9</v>
      </c>
      <c r="L20" s="18" t="s">
        <v>35</v>
      </c>
      <c r="M20" s="19" t="s">
        <v>44</v>
      </c>
      <c r="N20" s="20" t="s">
        <v>9</v>
      </c>
      <c r="O20" s="47"/>
    </row>
    <row r="21" spans="2:15" x14ac:dyDescent="0.25">
      <c r="B21" s="5" t="s">
        <v>37</v>
      </c>
      <c r="C21" s="8"/>
      <c r="D21" s="8">
        <v>15000</v>
      </c>
      <c r="E21" s="8">
        <f>SUM(C21:D21)</f>
        <v>15000</v>
      </c>
      <c r="F21" s="8">
        <v>700</v>
      </c>
      <c r="G21" s="8">
        <v>8050</v>
      </c>
      <c r="H21" s="8">
        <f>SUM(F21:G21)</f>
        <v>8750</v>
      </c>
      <c r="I21" s="8">
        <f>C21+F21</f>
        <v>700</v>
      </c>
      <c r="J21" s="8">
        <f>D21+G21</f>
        <v>23050</v>
      </c>
      <c r="K21" s="8">
        <f>SUM(I21:J21)</f>
        <v>23750</v>
      </c>
      <c r="L21" s="8">
        <v>365.752925598991</v>
      </c>
      <c r="M21" s="8">
        <v>4650.6856872635562</v>
      </c>
      <c r="N21" s="8">
        <f>SUM(L21:M21)</f>
        <v>5016.4386128625474</v>
      </c>
      <c r="O21" s="8">
        <f>K21+N21</f>
        <v>28766.438612862548</v>
      </c>
    </row>
    <row r="22" spans="2:15" x14ac:dyDescent="0.25">
      <c r="B22" s="5" t="s">
        <v>38</v>
      </c>
      <c r="C22" s="8"/>
      <c r="D22" s="8">
        <v>15000</v>
      </c>
      <c r="E22" s="8">
        <f t="shared" ref="E22:E25" si="1">SUM(C22:D22)</f>
        <v>15000</v>
      </c>
      <c r="F22" s="8"/>
      <c r="G22" s="8">
        <v>9450</v>
      </c>
      <c r="H22" s="8">
        <f t="shared" ref="H22:H25" si="2">SUM(F22:G22)</f>
        <v>9450</v>
      </c>
      <c r="I22" s="8">
        <f t="shared" ref="I22:J25" si="3">C22+F22</f>
        <v>0</v>
      </c>
      <c r="J22" s="8">
        <f>D22+G22</f>
        <v>24450</v>
      </c>
      <c r="K22" s="8">
        <f>SUM(I22:J22)</f>
        <v>24450</v>
      </c>
      <c r="L22" s="8">
        <v>0</v>
      </c>
      <c r="M22" s="8">
        <v>0</v>
      </c>
      <c r="N22" s="8">
        <f>SUM(L22:M22)</f>
        <v>0</v>
      </c>
      <c r="O22" s="8">
        <f t="shared" ref="O22:O25" si="4">K22+N22</f>
        <v>24450</v>
      </c>
    </row>
    <row r="23" spans="2:15" x14ac:dyDescent="0.25">
      <c r="B23" s="5" t="s">
        <v>39</v>
      </c>
      <c r="C23" s="8"/>
      <c r="D23" s="8">
        <v>15000</v>
      </c>
      <c r="E23" s="8">
        <f t="shared" si="1"/>
        <v>15000</v>
      </c>
      <c r="F23" s="8"/>
      <c r="G23" s="8">
        <v>9100.0000000000018</v>
      </c>
      <c r="H23" s="8">
        <f t="shared" si="2"/>
        <v>9100.0000000000018</v>
      </c>
      <c r="I23" s="8">
        <f t="shared" si="3"/>
        <v>0</v>
      </c>
      <c r="J23" s="8">
        <f t="shared" si="3"/>
        <v>24100</v>
      </c>
      <c r="K23" s="8">
        <f t="shared" ref="K23:K25" si="5">SUM(I23:J23)</f>
        <v>24100</v>
      </c>
      <c r="L23" s="8">
        <v>0</v>
      </c>
      <c r="M23" s="8">
        <v>1900.1044680167149</v>
      </c>
      <c r="N23" s="8">
        <f>SUM(L23:M23)</f>
        <v>1900.1044680167149</v>
      </c>
      <c r="O23" s="8">
        <f t="shared" si="4"/>
        <v>26000.104468016714</v>
      </c>
    </row>
    <row r="24" spans="2:15" x14ac:dyDescent="0.25">
      <c r="B24" s="5" t="s">
        <v>40</v>
      </c>
      <c r="C24" s="8">
        <v>7500</v>
      </c>
      <c r="D24" s="8">
        <v>12500</v>
      </c>
      <c r="E24" s="8">
        <f t="shared" si="1"/>
        <v>20000</v>
      </c>
      <c r="F24" s="8">
        <v>3850</v>
      </c>
      <c r="G24" s="8">
        <v>8400</v>
      </c>
      <c r="H24" s="8">
        <f t="shared" si="2"/>
        <v>12250</v>
      </c>
      <c r="I24" s="8">
        <f t="shared" si="3"/>
        <v>11350</v>
      </c>
      <c r="J24" s="8">
        <f t="shared" si="3"/>
        <v>20900</v>
      </c>
      <c r="K24" s="8">
        <f t="shared" si="5"/>
        <v>32250</v>
      </c>
      <c r="L24" s="8">
        <v>2126.4029003783103</v>
      </c>
      <c r="M24" s="8">
        <v>3729.3111601513237</v>
      </c>
      <c r="N24" s="8">
        <f>SUM(L24:M24)</f>
        <v>5855.7140605296336</v>
      </c>
      <c r="O24" s="8">
        <f t="shared" si="4"/>
        <v>38105.71406052963</v>
      </c>
    </row>
    <row r="25" spans="2:15" x14ac:dyDescent="0.25">
      <c r="B25" s="5" t="s">
        <v>41</v>
      </c>
      <c r="C25" s="8"/>
      <c r="D25" s="8">
        <v>13750</v>
      </c>
      <c r="E25" s="8">
        <f t="shared" si="1"/>
        <v>13750</v>
      </c>
      <c r="F25" s="8"/>
      <c r="G25" s="8">
        <v>11200</v>
      </c>
      <c r="H25" s="8">
        <f t="shared" si="2"/>
        <v>11200</v>
      </c>
      <c r="I25" s="8">
        <f t="shared" si="3"/>
        <v>0</v>
      </c>
      <c r="J25" s="8">
        <f t="shared" si="3"/>
        <v>24950</v>
      </c>
      <c r="K25" s="8">
        <f t="shared" si="5"/>
        <v>24950</v>
      </c>
      <c r="L25" s="8">
        <v>677.11739633558295</v>
      </c>
      <c r="M25" s="8">
        <v>10289.585342333656</v>
      </c>
      <c r="N25" s="8">
        <f>SUM(L25:M25)</f>
        <v>10966.702738669239</v>
      </c>
      <c r="O25" s="8">
        <f t="shared" si="4"/>
        <v>35916.702738669235</v>
      </c>
    </row>
    <row r="26" spans="2:15" x14ac:dyDescent="0.25">
      <c r="B26" s="9" t="s">
        <v>12</v>
      </c>
      <c r="C26" s="10">
        <f>SUM(C21:C25)</f>
        <v>7500</v>
      </c>
      <c r="D26" s="10">
        <f>SUM(D21:D25)</f>
        <v>71250</v>
      </c>
      <c r="E26" s="10">
        <f>SUM(E21:E25)</f>
        <v>78750</v>
      </c>
      <c r="F26" s="10">
        <f>SUM(F21:F25)</f>
        <v>4550</v>
      </c>
      <c r="G26" s="10">
        <f t="shared" ref="G26:J26" si="6">SUM(G21:G25)</f>
        <v>46200</v>
      </c>
      <c r="H26" s="10">
        <f t="shared" si="6"/>
        <v>50750</v>
      </c>
      <c r="I26" s="10">
        <f t="shared" si="6"/>
        <v>12050</v>
      </c>
      <c r="J26" s="10">
        <f t="shared" si="6"/>
        <v>117450</v>
      </c>
      <c r="K26" s="10">
        <f>SUM(K21:K25)</f>
        <v>129500</v>
      </c>
      <c r="L26" s="10">
        <f>SUM(L21:L25)</f>
        <v>3169.2732223128842</v>
      </c>
      <c r="M26" s="10">
        <f>SUM(M21:M25)</f>
        <v>20569.686657765251</v>
      </c>
      <c r="N26" s="10">
        <f>SUM(N21:N25)</f>
        <v>23738.959880078135</v>
      </c>
      <c r="O26" s="10">
        <f>SUM(O21:O25)</f>
        <v>153238.95988007812</v>
      </c>
    </row>
    <row r="29" spans="2:15" ht="29.25" customHeight="1" x14ac:dyDescent="0.25">
      <c r="B29" s="25" t="s">
        <v>45</v>
      </c>
      <c r="C29" s="25"/>
      <c r="D29" s="25"/>
      <c r="E29" s="25"/>
      <c r="F29" s="25"/>
      <c r="G29" s="25"/>
      <c r="H29" s="25"/>
      <c r="I29" s="25"/>
      <c r="J29" s="25"/>
    </row>
  </sheetData>
  <mergeCells count="28">
    <mergeCell ref="I19:K19"/>
    <mergeCell ref="L19:N19"/>
    <mergeCell ref="O19:O20"/>
    <mergeCell ref="B29:J29"/>
    <mergeCell ref="C10:D10"/>
    <mergeCell ref="E10:F10"/>
    <mergeCell ref="G10:H10"/>
    <mergeCell ref="B19:B20"/>
    <mergeCell ref="C19:E19"/>
    <mergeCell ref="F19:H19"/>
    <mergeCell ref="C8:D8"/>
    <mergeCell ref="E8:F8"/>
    <mergeCell ref="G8:H8"/>
    <mergeCell ref="C9:D9"/>
    <mergeCell ref="E9:F9"/>
    <mergeCell ref="G9:H9"/>
    <mergeCell ref="C6:D6"/>
    <mergeCell ref="E6:F6"/>
    <mergeCell ref="G6:H6"/>
    <mergeCell ref="C7:D7"/>
    <mergeCell ref="E7:F7"/>
    <mergeCell ref="G7:H7"/>
    <mergeCell ref="C4:D4"/>
    <mergeCell ref="E4:F4"/>
    <mergeCell ref="G4:H4"/>
    <mergeCell ref="C5:D5"/>
    <mergeCell ref="E5:F5"/>
    <mergeCell ref="G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CDA-COMPENSI EPPI</vt:lpstr>
      <vt:lpstr>CDA-COMPENSI ESTERNI</vt:lpstr>
      <vt:lpstr>CIG-COMPENSI EPPI</vt:lpstr>
      <vt:lpstr>CS-COMPENSI EPPI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Gozzi</dc:creator>
  <cp:lastModifiedBy>Fulvio D'Alessio</cp:lastModifiedBy>
  <cp:lastPrinted>2016-07-29T08:11:00Z</cp:lastPrinted>
  <dcterms:created xsi:type="dcterms:W3CDTF">2016-04-06T14:21:48Z</dcterms:created>
  <dcterms:modified xsi:type="dcterms:W3CDTF">2017-09-06T10:00:27Z</dcterms:modified>
</cp:coreProperties>
</file>