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dalessio\Desktop\Da pubblicare\"/>
    </mc:Choice>
  </mc:AlternateContent>
  <bookViews>
    <workbookView xWindow="0" yWindow="0" windowWidth="28800" windowHeight="13140"/>
  </bookViews>
  <sheets>
    <sheet name="CDA-COMPENSI EPPI" sheetId="3" r:id="rId1"/>
    <sheet name="CDA-COMPENSI ESTERNI" sheetId="2" r:id="rId2"/>
    <sheet name="CIG-COMPENSI EPPI" sheetId="4" r:id="rId3"/>
    <sheet name="CS-COMPENSI EPPI" sheetId="5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5" l="1"/>
  <c r="L36" i="4" l="1"/>
  <c r="D48" i="4"/>
  <c r="C48" i="4"/>
  <c r="D22" i="2" l="1"/>
  <c r="D21" i="2"/>
  <c r="L38" i="4" l="1"/>
  <c r="M32" i="4"/>
  <c r="M48" i="4" s="1"/>
  <c r="N32" i="4"/>
  <c r="G5" i="4"/>
  <c r="C23" i="2" l="1"/>
  <c r="E22" i="2"/>
  <c r="D23" i="2"/>
  <c r="E20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O11" i="2"/>
  <c r="O10" i="2"/>
  <c r="O9" i="2"/>
  <c r="O8" i="2"/>
  <c r="O13" i="2" l="1"/>
  <c r="E21" i="2"/>
  <c r="E23" i="2" s="1"/>
  <c r="M26" i="5"/>
  <c r="L26" i="5"/>
  <c r="G26" i="5"/>
  <c r="F26" i="5"/>
  <c r="D26" i="5"/>
  <c r="C26" i="5"/>
  <c r="N25" i="5"/>
  <c r="J25" i="5"/>
  <c r="I25" i="5"/>
  <c r="H25" i="5"/>
  <c r="E25" i="5"/>
  <c r="N24" i="5"/>
  <c r="J24" i="5"/>
  <c r="I24" i="5"/>
  <c r="H24" i="5"/>
  <c r="E24" i="5"/>
  <c r="N23" i="5"/>
  <c r="J23" i="5"/>
  <c r="I23" i="5"/>
  <c r="H23" i="5"/>
  <c r="E23" i="5"/>
  <c r="J22" i="5"/>
  <c r="I22" i="5"/>
  <c r="H22" i="5"/>
  <c r="E22" i="5"/>
  <c r="N21" i="5"/>
  <c r="J21" i="5"/>
  <c r="I21" i="5"/>
  <c r="H21" i="5"/>
  <c r="E21" i="5"/>
  <c r="E10" i="5"/>
  <c r="C10" i="5"/>
  <c r="G9" i="5"/>
  <c r="G8" i="5"/>
  <c r="G7" i="5"/>
  <c r="G6" i="5"/>
  <c r="G5" i="5"/>
  <c r="G10" i="5" s="1"/>
  <c r="K25" i="5" l="1"/>
  <c r="O25" i="5" s="1"/>
  <c r="N26" i="5"/>
  <c r="H26" i="5"/>
  <c r="K23" i="5"/>
  <c r="O23" i="5"/>
  <c r="J26" i="5"/>
  <c r="K22" i="5"/>
  <c r="O22" i="5" s="1"/>
  <c r="E26" i="5"/>
  <c r="K24" i="5"/>
  <c r="O24" i="5" s="1"/>
  <c r="K21" i="5"/>
  <c r="O21" i="5" s="1"/>
  <c r="I26" i="5"/>
  <c r="K26" i="5" l="1"/>
  <c r="O26" i="5"/>
  <c r="G48" i="4"/>
  <c r="F48" i="4"/>
  <c r="N47" i="4"/>
  <c r="J47" i="4"/>
  <c r="I47" i="4"/>
  <c r="H47" i="4"/>
  <c r="E47" i="4"/>
  <c r="N46" i="4"/>
  <c r="J46" i="4"/>
  <c r="K46" i="4" s="1"/>
  <c r="I46" i="4"/>
  <c r="H46" i="4"/>
  <c r="E46" i="4"/>
  <c r="N45" i="4"/>
  <c r="J45" i="4"/>
  <c r="I45" i="4"/>
  <c r="H45" i="4"/>
  <c r="E45" i="4"/>
  <c r="N44" i="4"/>
  <c r="J44" i="4"/>
  <c r="I44" i="4"/>
  <c r="H44" i="4"/>
  <c r="E44" i="4"/>
  <c r="N43" i="4"/>
  <c r="J43" i="4"/>
  <c r="I43" i="4"/>
  <c r="H43" i="4"/>
  <c r="E43" i="4"/>
  <c r="N42" i="4"/>
  <c r="J42" i="4"/>
  <c r="I42" i="4"/>
  <c r="H42" i="4"/>
  <c r="E42" i="4"/>
  <c r="N41" i="4"/>
  <c r="J41" i="4"/>
  <c r="I41" i="4"/>
  <c r="H41" i="4"/>
  <c r="E41" i="4"/>
  <c r="N40" i="4"/>
  <c r="J40" i="4"/>
  <c r="I40" i="4"/>
  <c r="H40" i="4"/>
  <c r="E40" i="4"/>
  <c r="N39" i="4"/>
  <c r="J39" i="4"/>
  <c r="I39" i="4"/>
  <c r="H39" i="4"/>
  <c r="E39" i="4"/>
  <c r="N38" i="4"/>
  <c r="J38" i="4"/>
  <c r="K38" i="4" s="1"/>
  <c r="I38" i="4"/>
  <c r="H38" i="4"/>
  <c r="E38" i="4"/>
  <c r="L48" i="4"/>
  <c r="J37" i="4"/>
  <c r="I37" i="4"/>
  <c r="H37" i="4"/>
  <c r="E37" i="4"/>
  <c r="N36" i="4"/>
  <c r="J36" i="4"/>
  <c r="I36" i="4"/>
  <c r="H36" i="4"/>
  <c r="E36" i="4"/>
  <c r="N35" i="4"/>
  <c r="J35" i="4"/>
  <c r="I35" i="4"/>
  <c r="H35" i="4"/>
  <c r="E35" i="4"/>
  <c r="N34" i="4"/>
  <c r="J34" i="4"/>
  <c r="I34" i="4"/>
  <c r="H34" i="4"/>
  <c r="E34" i="4"/>
  <c r="N33" i="4"/>
  <c r="J33" i="4"/>
  <c r="I33" i="4"/>
  <c r="H33" i="4"/>
  <c r="E33" i="4"/>
  <c r="J32" i="4"/>
  <c r="I32" i="4"/>
  <c r="H32" i="4"/>
  <c r="E32" i="4"/>
  <c r="E21" i="4"/>
  <c r="C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E48" i="4" l="1"/>
  <c r="N48" i="4"/>
  <c r="O38" i="4"/>
  <c r="O46" i="4"/>
  <c r="K33" i="4"/>
  <c r="K32" i="4"/>
  <c r="K45" i="4"/>
  <c r="O45" i="4" s="1"/>
  <c r="O33" i="4"/>
  <c r="K36" i="4"/>
  <c r="O36" i="4" s="1"/>
  <c r="K39" i="4"/>
  <c r="O39" i="4" s="1"/>
  <c r="K40" i="4"/>
  <c r="O40" i="4" s="1"/>
  <c r="K44" i="4"/>
  <c r="O44" i="4" s="1"/>
  <c r="K47" i="4"/>
  <c r="O47" i="4" s="1"/>
  <c r="K34" i="4"/>
  <c r="O34" i="4" s="1"/>
  <c r="H48" i="4"/>
  <c r="K42" i="4"/>
  <c r="O42" i="4" s="1"/>
  <c r="J48" i="4"/>
  <c r="K37" i="4"/>
  <c r="K35" i="4"/>
  <c r="O35" i="4" s="1"/>
  <c r="K41" i="4"/>
  <c r="O41" i="4" s="1"/>
  <c r="K43" i="4"/>
  <c r="O43" i="4" s="1"/>
  <c r="G21" i="4"/>
  <c r="O32" i="4"/>
  <c r="I48" i="4"/>
  <c r="N37" i="4"/>
  <c r="O37" i="4" l="1"/>
  <c r="O48" i="4" s="1"/>
  <c r="K48" i="4"/>
  <c r="L27" i="3"/>
  <c r="G27" i="3"/>
  <c r="F27" i="3"/>
  <c r="D27" i="3"/>
  <c r="C27" i="3"/>
  <c r="N26" i="3"/>
  <c r="J26" i="3"/>
  <c r="I26" i="3"/>
  <c r="H26" i="3"/>
  <c r="E26" i="3"/>
  <c r="N25" i="3"/>
  <c r="J25" i="3"/>
  <c r="I25" i="3"/>
  <c r="H25" i="3"/>
  <c r="E25" i="3"/>
  <c r="N24" i="3"/>
  <c r="J24" i="3"/>
  <c r="I24" i="3"/>
  <c r="H24" i="3"/>
  <c r="E24" i="3"/>
  <c r="N23" i="3"/>
  <c r="J23" i="3"/>
  <c r="I23" i="3"/>
  <c r="H23" i="3"/>
  <c r="E23" i="3"/>
  <c r="M27" i="3"/>
  <c r="J22" i="3"/>
  <c r="I22" i="3"/>
  <c r="H22" i="3"/>
  <c r="E22" i="3"/>
  <c r="E11" i="3"/>
  <c r="C11" i="3"/>
  <c r="G10" i="3"/>
  <c r="G9" i="3"/>
  <c r="G8" i="3"/>
  <c r="G7" i="3"/>
  <c r="G6" i="3"/>
  <c r="H27" i="3" l="1"/>
  <c r="J27" i="3"/>
  <c r="K23" i="3"/>
  <c r="O23" i="3" s="1"/>
  <c r="K25" i="3"/>
  <c r="O25" i="3" s="1"/>
  <c r="K22" i="3"/>
  <c r="K26" i="3"/>
  <c r="O26" i="3" s="1"/>
  <c r="I27" i="3"/>
  <c r="E27" i="3"/>
  <c r="K24" i="3"/>
  <c r="O24" i="3" s="1"/>
  <c r="G11" i="3"/>
  <c r="N22" i="3"/>
  <c r="N27" i="3" s="1"/>
  <c r="K27" i="3" l="1"/>
  <c r="O22" i="3"/>
  <c r="O27" i="3" s="1"/>
</calcChain>
</file>

<file path=xl/comments1.xml><?xml version="1.0" encoding="utf-8"?>
<comments xmlns="http://schemas.openxmlformats.org/spreadsheetml/2006/main">
  <authors>
    <author>Viviana Merighetti</author>
  </authors>
  <commentList>
    <comment ref="S39" authorId="0" shapeId="0">
      <text>
        <r>
          <rPr>
            <b/>
            <sz val="9"/>
            <color indexed="81"/>
            <rFont val="Tahoma"/>
            <family val="2"/>
          </rPr>
          <t>Viviana Merighetti:</t>
        </r>
        <r>
          <rPr>
            <sz val="9"/>
            <color indexed="81"/>
            <rFont val="Tahoma"/>
            <family val="2"/>
          </rPr>
          <t xml:space="preserve">
CONTANTI DICEMBRE 2014</t>
        </r>
      </text>
    </comment>
  </commentList>
</comments>
</file>

<file path=xl/sharedStrings.xml><?xml version="1.0" encoding="utf-8"?>
<sst xmlns="http://schemas.openxmlformats.org/spreadsheetml/2006/main" count="168" uniqueCount="76">
  <si>
    <t>CONSIGLIERE</t>
  </si>
  <si>
    <t>N° GIORNATE PRESENZE ISTITUZIONALI
(indennità di partecipazione)</t>
  </si>
  <si>
    <t>N° GIORNATE PRESENZE NON ISTITUZIONALI
(solo rimborso spese)</t>
  </si>
  <si>
    <t>N° GIORNATE PRESENZE TOTALI</t>
  </si>
  <si>
    <t>BIGNAMI VALERIO</t>
  </si>
  <si>
    <t>BERNASCONI PAOLO</t>
  </si>
  <si>
    <t>GIORDANO MARIO</t>
  </si>
  <si>
    <t>SCOZZAI GIANNI</t>
  </si>
  <si>
    <t>ARMATO PAOLO</t>
  </si>
  <si>
    <t>TOTALE</t>
  </si>
  <si>
    <t xml:space="preserve">BERNASCONI PAOLO </t>
  </si>
  <si>
    <t xml:space="preserve">GIORDANO MARIO </t>
  </si>
  <si>
    <t>Totale complessivo</t>
  </si>
  <si>
    <t>INDENNITA' DI CARICA
(A)</t>
  </si>
  <si>
    <t>INDENNITA' DI PARTECIPAZIONE
(B)</t>
  </si>
  <si>
    <t>TOTALE COMPENSO EMOLUMENTI STATUTARI
(A+B)</t>
  </si>
  <si>
    <t>RIMBORSO SPESE
(C)</t>
  </si>
  <si>
    <t>TOTALE COMPENSO DA CU
(A+B+C)</t>
  </si>
  <si>
    <t>ROSSI GIAN PIERO</t>
  </si>
  <si>
    <t>SPADAZZI LUCIANO</t>
  </si>
  <si>
    <t>BLANCO DONATO</t>
  </si>
  <si>
    <t>CASSETTI RODOLFO</t>
  </si>
  <si>
    <t>CATTARUZZA DORIGO SILVIO</t>
  </si>
  <si>
    <t>DE FAVERI PIETRO</t>
  </si>
  <si>
    <t>FORTE SALVATORE</t>
  </si>
  <si>
    <t>MARANGONI ARMANDO</t>
  </si>
  <si>
    <t>MORABITO ROSARIO</t>
  </si>
  <si>
    <t>OLOCOTINO MARIO</t>
  </si>
  <si>
    <t>PARAVANO PAOLO</t>
  </si>
  <si>
    <t>PIRANI VITTORIO</t>
  </si>
  <si>
    <t>SOLDATI MASSIMO</t>
  </si>
  <si>
    <t>COLA ALESSANDRO</t>
  </si>
  <si>
    <t>VIAZZI GIORGIO</t>
  </si>
  <si>
    <t>ZENOBI ALFREDO</t>
  </si>
  <si>
    <t>TOTALE COMPENSO DA CU</t>
  </si>
  <si>
    <t xml:space="preserve">BLANCO DONATO </t>
  </si>
  <si>
    <t xml:space="preserve">GALBUSERA DAVIDE </t>
  </si>
  <si>
    <t>ARGONDIZZA GIOVANNI GIUSEPPE</t>
  </si>
  <si>
    <t>ARNONE SALVATORE</t>
  </si>
  <si>
    <t>CAVALLARI MASSIMO</t>
  </si>
  <si>
    <t>GUASCO CLAUDIO</t>
  </si>
  <si>
    <t>2016</t>
  </si>
  <si>
    <t>TABELLA 3.  COMPENSI  LORDI CORRISPOSTI DA SOCIETA' OVVERO FONDI PARTECIPATI  (fonte dati certificazione della Società o Fondo partecipato)</t>
  </si>
  <si>
    <t>CONSIGLIERI INTERNI ALL'ENTE</t>
  </si>
  <si>
    <t>Consiglieri di amministrazione
in carica dal 26/06/2014</t>
  </si>
  <si>
    <t>Totali</t>
  </si>
  <si>
    <t>Arpinge</t>
  </si>
  <si>
    <t>Tesip Srl</t>
  </si>
  <si>
    <t>Fondo RSH</t>
  </si>
  <si>
    <t>Fondo Taste of Italy</t>
  </si>
  <si>
    <t>Fondo PAI</t>
  </si>
  <si>
    <t>Fondo EOS</t>
  </si>
  <si>
    <t>Fondo PropertyI</t>
  </si>
  <si>
    <t>Fondo PropertyII</t>
  </si>
  <si>
    <t>Fondo PropertyIII</t>
  </si>
  <si>
    <t>Fondo Fedora</t>
  </si>
  <si>
    <t>Associazione Emapi</t>
  </si>
  <si>
    <t>Fondazione Patrimonio Comune</t>
  </si>
  <si>
    <t>Bignami Valerio</t>
  </si>
  <si>
    <t>Bernasconi Paolo</t>
  </si>
  <si>
    <t>Giordano Mario</t>
  </si>
  <si>
    <t>Armato Paolo</t>
  </si>
  <si>
    <t>Scozzai Gianni</t>
  </si>
  <si>
    <t xml:space="preserve">TABELLA 4.  COMPENSI  LORDI CORRISPOSTI DA SOCIETA' OVVERO FONDI PARTECIPATI  (fonte dati certificazione della Società o Fondo partecipato) </t>
  </si>
  <si>
    <t>CONSIGLIERI ESTERNI ALL'ENTE</t>
  </si>
  <si>
    <t>Soggetti designati dall'EPPI</t>
  </si>
  <si>
    <t>Arpinge S.p.A.</t>
  </si>
  <si>
    <t>Bendinelli Florio</t>
  </si>
  <si>
    <t>Canino Pier Paolo</t>
  </si>
  <si>
    <t>Busacca Nunziatina</t>
  </si>
  <si>
    <t>TABELLA  1. N° GIORNATE DI PRESENZA 2017</t>
  </si>
  <si>
    <t>TABELLA 2.  COMPENSI LORDI EPPI CORRISPOSTI NEL 2017 RIPARTITI PER NATURA (fonte dati certificazione unica 2018)*</t>
  </si>
  <si>
    <t xml:space="preserve">* I dati riportati sono riferiti ai compensi  liquidati nel 2017 ai singoli consiglieri e certificati con la Certificazione Unica 2018, relativamente alle competenze 2016 e 2017 come esposto in tabella. </t>
  </si>
  <si>
    <t>2017</t>
  </si>
  <si>
    <t>Compensi 2017*</t>
  </si>
  <si>
    <t>*Compensi percepiti al 31 dicembre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</si>
</sst>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0"/>
      <name val="Arial"/>
      <family val="2"/>
    </font>
    <font>
      <b/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>
      <alignment vertical="top"/>
    </xf>
  </cellStyleXfs>
  <cellXfs count="47">
    <xf numFmtId="0" fontId="0" fillId="0" borderId="0" xfId="0"/>
    <xf numFmtId="0" fontId="3" fillId="0" borderId="0" xfId="0" applyFont="1" applyFill="1"/>
    <xf numFmtId="43" fontId="4" fillId="0" borderId="0" xfId="1" applyFont="1" applyFill="1"/>
    <xf numFmtId="0" fontId="0" fillId="0" borderId="0" xfId="0" applyFill="1"/>
    <xf numFmtId="0" fontId="5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/>
    <xf numFmtId="0" fontId="8" fillId="0" borderId="1" xfId="0" applyFont="1" applyFill="1" applyBorder="1" applyAlignment="1"/>
    <xf numFmtId="0" fontId="3" fillId="3" borderId="0" xfId="0" applyFont="1" applyFill="1"/>
    <xf numFmtId="43" fontId="4" fillId="3" borderId="1" xfId="1" applyFont="1" applyFill="1" applyBorder="1"/>
    <xf numFmtId="0" fontId="3" fillId="3" borderId="1" xfId="0" applyFont="1" applyFill="1" applyBorder="1"/>
    <xf numFmtId="43" fontId="3" fillId="3" borderId="1" xfId="1" applyFont="1" applyFill="1" applyBorder="1"/>
    <xf numFmtId="43" fontId="0" fillId="0" borderId="0" xfId="1" applyFont="1"/>
    <xf numFmtId="43" fontId="4" fillId="3" borderId="3" xfId="1" applyFont="1" applyFill="1" applyBorder="1"/>
    <xf numFmtId="49" fontId="5" fillId="2" borderId="6" xfId="1" applyNumberFormat="1" applyFont="1" applyFill="1" applyBorder="1" applyAlignment="1">
      <alignment horizontal="center" vertical="center" wrapText="1"/>
    </xf>
    <xf numFmtId="49" fontId="5" fillId="2" borderId="11" xfId="1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/>
    <xf numFmtId="43" fontId="4" fillId="0" borderId="1" xfId="1" applyFont="1" applyFill="1" applyBorder="1"/>
    <xf numFmtId="49" fontId="5" fillId="2" borderId="16" xfId="1" applyNumberFormat="1" applyFont="1" applyFill="1" applyBorder="1" applyAlignment="1">
      <alignment horizontal="center" vertical="center" wrapText="1"/>
    </xf>
    <xf numFmtId="0" fontId="4" fillId="3" borderId="0" xfId="0" applyFont="1" applyFill="1"/>
    <xf numFmtId="43" fontId="4" fillId="3" borderId="0" xfId="1" applyFont="1" applyFill="1"/>
    <xf numFmtId="0" fontId="5" fillId="2" borderId="1" xfId="0" applyFont="1" applyFill="1" applyBorder="1" applyAlignment="1">
      <alignment horizontal="center"/>
    </xf>
    <xf numFmtId="0" fontId="12" fillId="3" borderId="1" xfId="0" applyFont="1" applyFill="1" applyBorder="1"/>
    <xf numFmtId="43" fontId="4" fillId="3" borderId="1" xfId="1" applyNumberFormat="1" applyFont="1" applyFill="1" applyBorder="1"/>
    <xf numFmtId="3" fontId="7" fillId="0" borderId="1" xfId="2" applyNumberFormat="1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center"/>
    </xf>
    <xf numFmtId="3" fontId="7" fillId="0" borderId="4" xfId="2" applyNumberFormat="1" applyFont="1" applyBorder="1" applyAlignment="1">
      <alignment horizontal="center" vertical="top"/>
    </xf>
    <xf numFmtId="3" fontId="7" fillId="0" borderId="5" xfId="2" applyNumberFormat="1" applyFont="1" applyBorder="1" applyAlignment="1">
      <alignment horizontal="center" vertical="top"/>
    </xf>
    <xf numFmtId="43" fontId="5" fillId="2" borderId="14" xfId="1" applyFont="1" applyFill="1" applyBorder="1" applyAlignment="1">
      <alignment horizontal="center" vertical="center" wrapText="1"/>
    </xf>
    <xf numFmtId="43" fontId="5" fillId="2" borderId="15" xfId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3" fontId="5" fillId="2" borderId="12" xfId="1" applyFont="1" applyFill="1" applyBorder="1" applyAlignment="1">
      <alignment horizontal="center" vertical="center" wrapText="1"/>
    </xf>
    <xf numFmtId="43" fontId="5" fillId="2" borderId="13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43" fontId="5" fillId="2" borderId="8" xfId="1" applyFont="1" applyFill="1" applyBorder="1" applyAlignment="1">
      <alignment horizontal="center" vertical="center" wrapText="1"/>
    </xf>
    <xf numFmtId="43" fontId="5" fillId="2" borderId="9" xfId="1" applyFont="1" applyFill="1" applyBorder="1" applyAlignment="1">
      <alignment horizontal="center" vertical="center" wrapText="1"/>
    </xf>
    <xf numFmtId="43" fontId="5" fillId="2" borderId="10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/>
    </xf>
    <xf numFmtId="43" fontId="5" fillId="2" borderId="2" xfId="1" applyFont="1" applyFill="1" applyBorder="1" applyAlignment="1">
      <alignment horizontal="center" vertical="center" wrapText="1"/>
    </xf>
    <xf numFmtId="43" fontId="5" fillId="2" borderId="3" xfId="1" applyFont="1" applyFill="1" applyBorder="1" applyAlignment="1">
      <alignment horizontal="center" vertical="center" wrapText="1"/>
    </xf>
  </cellXfs>
  <cellStyles count="3">
    <cellStyle name="Migliaia" xfId="1" builtinId="3"/>
    <cellStyle name="Normale" xfId="0" builtinId="0"/>
    <cellStyle name="Normale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30</xdr:row>
      <xdr:rowOff>171450</xdr:rowOff>
    </xdr:from>
    <xdr:to>
      <xdr:col>2</xdr:col>
      <xdr:colOff>171450</xdr:colOff>
      <xdr:row>35</xdr:row>
      <xdr:rowOff>131392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5D68287C-6613-4033-9FCA-8B04682C74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7553325"/>
          <a:ext cx="1781175" cy="9124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34</xdr:row>
      <xdr:rowOff>0</xdr:rowOff>
    </xdr:from>
    <xdr:to>
      <xdr:col>1</xdr:col>
      <xdr:colOff>1781175</xdr:colOff>
      <xdr:row>39</xdr:row>
      <xdr:rowOff>7567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E7B3D48A-4F8A-409E-80F3-15B606E73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6381750"/>
          <a:ext cx="1781175" cy="9124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O31"/>
  <sheetViews>
    <sheetView showGridLines="0" tabSelected="1" workbookViewId="0">
      <selection activeCell="N5" sqref="N5"/>
    </sheetView>
  </sheetViews>
  <sheetFormatPr defaultRowHeight="15" x14ac:dyDescent="0.25"/>
  <cols>
    <col min="2" max="2" width="23.5703125" bestFit="1" customWidth="1"/>
    <col min="3" max="3" width="11.5703125" bestFit="1" customWidth="1"/>
    <col min="4" max="4" width="12.7109375" bestFit="1" customWidth="1"/>
    <col min="5" max="5" width="12.85546875" customWidth="1"/>
    <col min="6" max="6" width="11" customWidth="1"/>
    <col min="7" max="7" width="11.5703125" bestFit="1" customWidth="1"/>
    <col min="8" max="8" width="15.5703125" customWidth="1"/>
    <col min="9" max="9" width="13.7109375" customWidth="1"/>
    <col min="10" max="11" width="12.7109375" bestFit="1" customWidth="1"/>
    <col min="12" max="14" width="11.5703125" bestFit="1" customWidth="1"/>
    <col min="15" max="15" width="24.28515625" customWidth="1"/>
  </cols>
  <sheetData>
    <row r="3" spans="2:8" x14ac:dyDescent="0.25">
      <c r="B3" s="1" t="s">
        <v>70</v>
      </c>
      <c r="C3" s="2"/>
      <c r="D3" s="3"/>
    </row>
    <row r="4" spans="2:8" x14ac:dyDescent="0.25">
      <c r="B4" s="3"/>
      <c r="C4" s="2"/>
      <c r="D4" s="3"/>
    </row>
    <row r="5" spans="2:8" ht="88.5" customHeight="1" x14ac:dyDescent="0.25">
      <c r="B5" s="4" t="s">
        <v>0</v>
      </c>
      <c r="C5" s="28" t="s">
        <v>1</v>
      </c>
      <c r="D5" s="29"/>
      <c r="E5" s="28" t="s">
        <v>2</v>
      </c>
      <c r="F5" s="29"/>
      <c r="G5" s="28" t="s">
        <v>3</v>
      </c>
      <c r="H5" s="29"/>
    </row>
    <row r="6" spans="2:8" x14ac:dyDescent="0.25">
      <c r="B6" s="5" t="s">
        <v>4</v>
      </c>
      <c r="C6" s="26">
        <v>14</v>
      </c>
      <c r="D6" s="27"/>
      <c r="E6" s="24">
        <v>109</v>
      </c>
      <c r="F6" s="24"/>
      <c r="G6" s="24">
        <f>SUM(C6:E6)</f>
        <v>123</v>
      </c>
      <c r="H6" s="24"/>
    </row>
    <row r="7" spans="2:8" x14ac:dyDescent="0.25">
      <c r="B7" s="5" t="s">
        <v>5</v>
      </c>
      <c r="C7" s="26">
        <v>14</v>
      </c>
      <c r="D7" s="27"/>
      <c r="E7" s="24">
        <v>80</v>
      </c>
      <c r="F7" s="24"/>
      <c r="G7" s="24">
        <f>SUM(C7:E7)</f>
        <v>94</v>
      </c>
      <c r="H7" s="24"/>
    </row>
    <row r="8" spans="2:8" x14ac:dyDescent="0.25">
      <c r="B8" s="5" t="s">
        <v>6</v>
      </c>
      <c r="C8" s="26">
        <v>14</v>
      </c>
      <c r="D8" s="27"/>
      <c r="E8" s="24">
        <v>53</v>
      </c>
      <c r="F8" s="24"/>
      <c r="G8" s="24">
        <f>SUM(C8:E8)</f>
        <v>67</v>
      </c>
      <c r="H8" s="24"/>
    </row>
    <row r="9" spans="2:8" x14ac:dyDescent="0.25">
      <c r="B9" s="5" t="s">
        <v>7</v>
      </c>
      <c r="C9" s="26">
        <v>14</v>
      </c>
      <c r="D9" s="27"/>
      <c r="E9" s="24">
        <v>65</v>
      </c>
      <c r="F9" s="24"/>
      <c r="G9" s="24">
        <f>SUM(C9:E9)</f>
        <v>79</v>
      </c>
      <c r="H9" s="24"/>
    </row>
    <row r="10" spans="2:8" x14ac:dyDescent="0.25">
      <c r="B10" s="5" t="s">
        <v>8</v>
      </c>
      <c r="C10" s="26">
        <v>14</v>
      </c>
      <c r="D10" s="27"/>
      <c r="E10" s="24">
        <v>60</v>
      </c>
      <c r="F10" s="24"/>
      <c r="G10" s="24">
        <f>SUM(C10:E10)</f>
        <v>74</v>
      </c>
      <c r="H10" s="24"/>
    </row>
    <row r="11" spans="2:8" x14ac:dyDescent="0.25">
      <c r="B11" s="6" t="s">
        <v>9</v>
      </c>
      <c r="C11" s="25">
        <f>SUM(C6:C10)</f>
        <v>70</v>
      </c>
      <c r="D11" s="25"/>
      <c r="E11" s="25">
        <f t="shared" ref="E11" si="0">SUM(E6:E10)</f>
        <v>367</v>
      </c>
      <c r="F11" s="25"/>
      <c r="G11" s="25">
        <f>SUM(G6:G10)</f>
        <v>437</v>
      </c>
      <c r="H11" s="25"/>
    </row>
    <row r="16" spans="2:8" x14ac:dyDescent="0.25">
      <c r="B16" s="7" t="s">
        <v>71</v>
      </c>
    </row>
    <row r="19" spans="2:15" ht="15.75" thickBot="1" x14ac:dyDescent="0.3"/>
    <row r="20" spans="2:15" ht="45" customHeight="1" thickBot="1" x14ac:dyDescent="0.3">
      <c r="B20" s="33" t="s">
        <v>0</v>
      </c>
      <c r="C20" s="35" t="s">
        <v>13</v>
      </c>
      <c r="D20" s="36"/>
      <c r="E20" s="37"/>
      <c r="F20" s="35" t="s">
        <v>14</v>
      </c>
      <c r="G20" s="36"/>
      <c r="H20" s="37"/>
      <c r="I20" s="35" t="s">
        <v>15</v>
      </c>
      <c r="J20" s="36"/>
      <c r="K20" s="37"/>
      <c r="L20" s="35" t="s">
        <v>16</v>
      </c>
      <c r="M20" s="36"/>
      <c r="N20" s="36"/>
      <c r="O20" s="31" t="s">
        <v>17</v>
      </c>
    </row>
    <row r="21" spans="2:15" ht="15.75" thickBot="1" x14ac:dyDescent="0.3">
      <c r="B21" s="34"/>
      <c r="C21" s="13" t="s">
        <v>41</v>
      </c>
      <c r="D21" s="13" t="s">
        <v>73</v>
      </c>
      <c r="E21" s="13" t="s">
        <v>9</v>
      </c>
      <c r="F21" s="13" t="s">
        <v>41</v>
      </c>
      <c r="G21" s="13" t="s">
        <v>73</v>
      </c>
      <c r="H21" s="13" t="s">
        <v>9</v>
      </c>
      <c r="I21" s="13" t="s">
        <v>41</v>
      </c>
      <c r="J21" s="13" t="s">
        <v>73</v>
      </c>
      <c r="K21" s="13" t="s">
        <v>9</v>
      </c>
      <c r="L21" s="13" t="s">
        <v>41</v>
      </c>
      <c r="M21" s="13" t="s">
        <v>73</v>
      </c>
      <c r="N21" s="14" t="s">
        <v>9</v>
      </c>
      <c r="O21" s="32"/>
    </row>
    <row r="22" spans="2:15" x14ac:dyDescent="0.25">
      <c r="B22" s="5" t="s">
        <v>4</v>
      </c>
      <c r="C22" s="12"/>
      <c r="D22" s="12">
        <v>90000</v>
      </c>
      <c r="E22" s="12">
        <f>SUM(C22:D22)</f>
        <v>90000</v>
      </c>
      <c r="F22" s="12">
        <v>350.00318938572428</v>
      </c>
      <c r="G22" s="12">
        <v>4549.99956815717</v>
      </c>
      <c r="H22" s="12">
        <f>SUM(F22:G22)</f>
        <v>4900.002757542894</v>
      </c>
      <c r="I22" s="12">
        <f>C22+F22</f>
        <v>350.00318938572428</v>
      </c>
      <c r="J22" s="12">
        <f>D22+G22</f>
        <v>94549.999568157175</v>
      </c>
      <c r="K22" s="12">
        <f>SUM(I22:J22)</f>
        <v>94900.002757542898</v>
      </c>
      <c r="L22" s="12">
        <v>1013.45528736365</v>
      </c>
      <c r="M22" s="12">
        <v>6091.9260700389104</v>
      </c>
      <c r="N22" s="12">
        <f>SUM(L22:M22)</f>
        <v>7105.3813574025608</v>
      </c>
      <c r="O22" s="12">
        <f>K22+N22</f>
        <v>102005.38411494545</v>
      </c>
    </row>
    <row r="23" spans="2:15" x14ac:dyDescent="0.25">
      <c r="B23" s="5" t="s">
        <v>10</v>
      </c>
      <c r="C23" s="8">
        <v>9166.6666666666661</v>
      </c>
      <c r="D23" s="8">
        <v>50416.658630665377</v>
      </c>
      <c r="E23" s="8">
        <f t="shared" ref="E23:E26" si="1">SUM(C23:D23)</f>
        <v>59583.325297332041</v>
      </c>
      <c r="F23" s="8">
        <v>1050</v>
      </c>
      <c r="G23" s="8">
        <v>4550.0000000000009</v>
      </c>
      <c r="H23" s="8">
        <f t="shared" ref="H23:H26" si="2">SUM(F23:G23)</f>
        <v>5600.0000000000009</v>
      </c>
      <c r="I23" s="12">
        <f t="shared" ref="I23:J26" si="3">C23+F23</f>
        <v>10216.666666666666</v>
      </c>
      <c r="J23" s="12">
        <f t="shared" si="3"/>
        <v>54966.658630665377</v>
      </c>
      <c r="K23" s="8">
        <f t="shared" ref="K23:K26" si="4">SUM(I23:J23)</f>
        <v>65183.325297332041</v>
      </c>
      <c r="L23" s="23">
        <v>3427.1327483124396</v>
      </c>
      <c r="M23" s="23">
        <v>8693.4024429443907</v>
      </c>
      <c r="N23" s="8">
        <f>SUM(L23:M23)</f>
        <v>12120.535191256829</v>
      </c>
      <c r="O23" s="8">
        <f t="shared" ref="O23:O26" si="5">K23+N23</f>
        <v>77303.860488588864</v>
      </c>
    </row>
    <row r="24" spans="2:15" x14ac:dyDescent="0.25">
      <c r="B24" s="5" t="s">
        <v>11</v>
      </c>
      <c r="C24" s="8">
        <v>11750</v>
      </c>
      <c r="D24" s="8">
        <v>27416.666666666672</v>
      </c>
      <c r="E24" s="8">
        <f>SUM(C24:D24)</f>
        <v>39166.666666666672</v>
      </c>
      <c r="F24" s="8">
        <v>1400</v>
      </c>
      <c r="G24" s="8">
        <v>3150</v>
      </c>
      <c r="H24" s="8">
        <f>SUM(F24:G24)</f>
        <v>4550</v>
      </c>
      <c r="I24" s="12">
        <f t="shared" si="3"/>
        <v>13150</v>
      </c>
      <c r="J24" s="12">
        <f t="shared" si="3"/>
        <v>30566.666666666672</v>
      </c>
      <c r="K24" s="8">
        <f t="shared" si="4"/>
        <v>43716.666666666672</v>
      </c>
      <c r="L24" s="23">
        <v>5394.0935390549657</v>
      </c>
      <c r="M24" s="23">
        <v>8814.5371263259403</v>
      </c>
      <c r="N24" s="8">
        <f>SUM(L24:M24)</f>
        <v>14208.630665380906</v>
      </c>
      <c r="O24" s="8">
        <f>K24+N24</f>
        <v>57925.297332047579</v>
      </c>
    </row>
    <row r="25" spans="2:15" x14ac:dyDescent="0.25">
      <c r="B25" s="5" t="s">
        <v>7</v>
      </c>
      <c r="C25" s="8"/>
      <c r="D25" s="8">
        <v>43083.333333333336</v>
      </c>
      <c r="E25" s="8">
        <f t="shared" si="1"/>
        <v>43083.333333333336</v>
      </c>
      <c r="F25" s="8"/>
      <c r="G25" s="8">
        <v>4550.0000000000009</v>
      </c>
      <c r="H25" s="8">
        <f t="shared" si="2"/>
        <v>4550.0000000000009</v>
      </c>
      <c r="I25" s="12">
        <f t="shared" si="3"/>
        <v>0</v>
      </c>
      <c r="J25" s="12">
        <f t="shared" si="3"/>
        <v>47633.333333333336</v>
      </c>
      <c r="K25" s="8">
        <f t="shared" si="4"/>
        <v>47633.333333333336</v>
      </c>
      <c r="L25" s="23">
        <v>1733.7753134040502</v>
      </c>
      <c r="M25" s="23">
        <v>3379.3956927033105</v>
      </c>
      <c r="N25" s="8">
        <f t="shared" ref="N25:N26" si="6">SUM(L25:M25)</f>
        <v>5113.1710061073609</v>
      </c>
      <c r="O25" s="8">
        <f t="shared" si="5"/>
        <v>52746.504339440697</v>
      </c>
    </row>
    <row r="26" spans="2:15" x14ac:dyDescent="0.25">
      <c r="B26" s="5" t="s">
        <v>8</v>
      </c>
      <c r="C26" s="8"/>
      <c r="D26" s="8">
        <v>47000</v>
      </c>
      <c r="E26" s="8">
        <f t="shared" si="1"/>
        <v>47000</v>
      </c>
      <c r="F26" s="8"/>
      <c r="G26" s="8">
        <v>4900</v>
      </c>
      <c r="H26" s="8">
        <f t="shared" si="2"/>
        <v>4900</v>
      </c>
      <c r="I26" s="12">
        <f t="shared" si="3"/>
        <v>0</v>
      </c>
      <c r="J26" s="12">
        <f t="shared" si="3"/>
        <v>51900</v>
      </c>
      <c r="K26" s="8">
        <f t="shared" si="4"/>
        <v>51900</v>
      </c>
      <c r="L26" s="23">
        <v>1240.3928704596599</v>
      </c>
      <c r="M26" s="23">
        <v>7816.0157505625202</v>
      </c>
      <c r="N26" s="8">
        <f t="shared" si="6"/>
        <v>9056.4086210221794</v>
      </c>
      <c r="O26" s="8">
        <f t="shared" si="5"/>
        <v>60956.408621022179</v>
      </c>
    </row>
    <row r="27" spans="2:15" x14ac:dyDescent="0.25">
      <c r="B27" s="9" t="s">
        <v>12</v>
      </c>
      <c r="C27" s="10">
        <f>SUM(C22:C26)</f>
        <v>20916.666666666664</v>
      </c>
      <c r="D27" s="10">
        <f t="shared" ref="D27:E27" si="7">SUM(D22:D26)</f>
        <v>257916.65863066542</v>
      </c>
      <c r="E27" s="10">
        <f t="shared" si="7"/>
        <v>278833.32529733202</v>
      </c>
      <c r="F27" s="10">
        <f>SUM(F22:F26)</f>
        <v>2800.003189385724</v>
      </c>
      <c r="G27" s="10">
        <f t="shared" ref="G27:H27" si="8">SUM(G22:G26)</f>
        <v>21699.999568157171</v>
      </c>
      <c r="H27" s="10">
        <f t="shared" si="8"/>
        <v>24500.002757542894</v>
      </c>
      <c r="I27" s="10">
        <f>SUM(I22:I26)</f>
        <v>23716.669856052391</v>
      </c>
      <c r="J27" s="10">
        <f>SUM(J22:J26)</f>
        <v>279616.65819882252</v>
      </c>
      <c r="K27" s="10">
        <f t="shared" ref="K27" si="9">SUM(K22:K26)</f>
        <v>303333.3280548749</v>
      </c>
      <c r="L27" s="10">
        <f>SUM(L22:L26)</f>
        <v>12808.849758594766</v>
      </c>
      <c r="M27" s="10">
        <f t="shared" ref="M27" si="10">SUM(M22:M26)</f>
        <v>34795.27708257507</v>
      </c>
      <c r="N27" s="10">
        <f>SUM(N22:N26)</f>
        <v>47604.12684116984</v>
      </c>
      <c r="O27" s="10">
        <f>SUM(O22:O26)</f>
        <v>350937.45489604474</v>
      </c>
    </row>
    <row r="29" spans="2:15" ht="41.25" customHeight="1" x14ac:dyDescent="0.25">
      <c r="B29" s="30" t="s">
        <v>72</v>
      </c>
      <c r="C29" s="30"/>
      <c r="D29" s="30"/>
      <c r="E29" s="30"/>
      <c r="F29" s="30"/>
      <c r="G29" s="30"/>
      <c r="H29" s="30"/>
      <c r="I29" s="30"/>
      <c r="J29" s="30"/>
    </row>
    <row r="30" spans="2:15" x14ac:dyDescent="0.25">
      <c r="C30" s="11"/>
      <c r="D30" s="11"/>
      <c r="E30" s="11"/>
      <c r="F30" s="11"/>
    </row>
    <row r="31" spans="2:15" ht="15" customHeight="1" x14ac:dyDescent="0.25">
      <c r="B31" s="30"/>
      <c r="C31" s="30"/>
      <c r="D31" s="30"/>
      <c r="E31" s="30"/>
      <c r="F31" s="30"/>
      <c r="G31" s="30"/>
      <c r="H31" s="30"/>
      <c r="I31" s="30"/>
      <c r="J31" s="30"/>
    </row>
  </sheetData>
  <mergeCells count="29">
    <mergeCell ref="B29:J29"/>
    <mergeCell ref="B31:J31"/>
    <mergeCell ref="O20:O21"/>
    <mergeCell ref="B20:B21"/>
    <mergeCell ref="C20:E20"/>
    <mergeCell ref="F20:H20"/>
    <mergeCell ref="I20:K20"/>
    <mergeCell ref="L20:N20"/>
    <mergeCell ref="C5:D5"/>
    <mergeCell ref="C6:D6"/>
    <mergeCell ref="E5:F5"/>
    <mergeCell ref="E6:F6"/>
    <mergeCell ref="G5:H5"/>
    <mergeCell ref="G6:H6"/>
    <mergeCell ref="C7:D7"/>
    <mergeCell ref="C8:D8"/>
    <mergeCell ref="C9:D9"/>
    <mergeCell ref="C10:D10"/>
    <mergeCell ref="C11:D11"/>
    <mergeCell ref="E7:F7"/>
    <mergeCell ref="E8:F8"/>
    <mergeCell ref="E9:F9"/>
    <mergeCell ref="E10:F10"/>
    <mergeCell ref="E11:F11"/>
    <mergeCell ref="G7:H7"/>
    <mergeCell ref="G8:H8"/>
    <mergeCell ref="G9:H9"/>
    <mergeCell ref="G10:H10"/>
    <mergeCell ref="G11:H11"/>
  </mergeCells>
  <pageMargins left="0.7" right="0.7" top="0.75" bottom="0.75" header="0.3" footer="0.3"/>
  <pageSetup paperSize="9" scale="63" orientation="landscape" horizontalDpi="0" verticalDpi="0" r:id="rId1"/>
  <ignoredErrors>
    <ignoredError sqref="C21:D21 F21:G21 I21:J21 L21:M2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32"/>
  <sheetViews>
    <sheetView showGridLines="0" topLeftCell="B1" workbookViewId="0">
      <selection activeCell="D29" sqref="D29"/>
    </sheetView>
  </sheetViews>
  <sheetFormatPr defaultRowHeight="14.25" x14ac:dyDescent="0.2"/>
  <cols>
    <col min="1" max="1" width="5.5703125" style="19" customWidth="1"/>
    <col min="2" max="2" width="40.28515625" style="19" customWidth="1"/>
    <col min="3" max="3" width="15.28515625" style="19" customWidth="1"/>
    <col min="4" max="4" width="15.5703125" style="19" customWidth="1"/>
    <col min="5" max="5" width="12.5703125" style="19" customWidth="1"/>
    <col min="6" max="6" width="21.140625" style="19" customWidth="1"/>
    <col min="7" max="7" width="11.28515625" style="19" customWidth="1"/>
    <col min="8" max="8" width="12.5703125" style="19" customWidth="1"/>
    <col min="9" max="9" width="17.5703125" style="19" customWidth="1"/>
    <col min="10" max="10" width="18.140625" style="19" customWidth="1"/>
    <col min="11" max="11" width="18.7109375" style="19" customWidth="1"/>
    <col min="12" max="12" width="15.28515625" style="19" customWidth="1"/>
    <col min="13" max="13" width="21.42578125" style="19" customWidth="1"/>
    <col min="14" max="14" width="34.140625" style="19" bestFit="1" customWidth="1"/>
    <col min="15" max="15" width="11.5703125" style="19" customWidth="1"/>
    <col min="16" max="16384" width="9.140625" style="19"/>
  </cols>
  <sheetData>
    <row r="4" spans="2:16" ht="15" x14ac:dyDescent="0.25">
      <c r="B4" s="7" t="s">
        <v>42</v>
      </c>
    </row>
    <row r="5" spans="2:16" ht="15" x14ac:dyDescent="0.25">
      <c r="B5" s="7" t="s">
        <v>43</v>
      </c>
    </row>
    <row r="6" spans="2:16" ht="18" x14ac:dyDescent="0.25">
      <c r="B6" s="43" t="s">
        <v>44</v>
      </c>
      <c r="C6" s="44" t="s">
        <v>74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38" t="s">
        <v>45</v>
      </c>
      <c r="P6" s="20"/>
    </row>
    <row r="7" spans="2:16" ht="15" x14ac:dyDescent="0.25">
      <c r="B7" s="39"/>
      <c r="C7" s="21" t="s">
        <v>46</v>
      </c>
      <c r="D7" s="21" t="s">
        <v>47</v>
      </c>
      <c r="E7" s="21" t="s">
        <v>48</v>
      </c>
      <c r="F7" s="21" t="s">
        <v>49</v>
      </c>
      <c r="G7" s="21" t="s">
        <v>50</v>
      </c>
      <c r="H7" s="21" t="s">
        <v>51</v>
      </c>
      <c r="I7" s="21" t="s">
        <v>52</v>
      </c>
      <c r="J7" s="21" t="s">
        <v>53</v>
      </c>
      <c r="K7" s="21" t="s">
        <v>54</v>
      </c>
      <c r="L7" s="21" t="s">
        <v>55</v>
      </c>
      <c r="M7" s="21" t="s">
        <v>56</v>
      </c>
      <c r="N7" s="21" t="s">
        <v>57</v>
      </c>
      <c r="O7" s="39"/>
      <c r="P7" s="20"/>
    </row>
    <row r="8" spans="2:16" ht="15" x14ac:dyDescent="0.25">
      <c r="B8" s="22" t="s">
        <v>58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10">
        <f>SUM(C8:N8)</f>
        <v>0</v>
      </c>
      <c r="P8" s="20"/>
    </row>
    <row r="9" spans="2:16" ht="15" x14ac:dyDescent="0.25">
      <c r="B9" s="22" t="s">
        <v>59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17">
        <v>3809.52</v>
      </c>
      <c r="O9" s="10">
        <f>SUM(C9:N9)</f>
        <v>3809.52</v>
      </c>
      <c r="P9" s="20"/>
    </row>
    <row r="10" spans="2:16" ht="15" x14ac:dyDescent="0.25">
      <c r="B10" s="22" t="s">
        <v>60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2000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10">
        <f>SUM(C10:N10)</f>
        <v>2000</v>
      </c>
      <c r="P10" s="20"/>
    </row>
    <row r="11" spans="2:16" ht="15" x14ac:dyDescent="0.25">
      <c r="B11" s="22" t="s">
        <v>61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2000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10">
        <f>SUM(C11:N11)</f>
        <v>2000</v>
      </c>
      <c r="P11" s="20"/>
    </row>
    <row r="12" spans="2:16" ht="15" x14ac:dyDescent="0.25">
      <c r="B12" s="22" t="s">
        <v>62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2000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10">
        <f>SUM(C12:N12)</f>
        <v>2000</v>
      </c>
      <c r="P12" s="20"/>
    </row>
    <row r="13" spans="2:16" ht="15" x14ac:dyDescent="0.25">
      <c r="B13" s="10" t="s">
        <v>45</v>
      </c>
      <c r="C13" s="10">
        <f t="shared" ref="C13:N13" si="0">SUM(C8:C12)</f>
        <v>0</v>
      </c>
      <c r="D13" s="10">
        <f t="shared" si="0"/>
        <v>0</v>
      </c>
      <c r="E13" s="10">
        <f t="shared" si="0"/>
        <v>0</v>
      </c>
      <c r="F13" s="10">
        <f t="shared" si="0"/>
        <v>0</v>
      </c>
      <c r="G13" s="10">
        <f t="shared" si="0"/>
        <v>0</v>
      </c>
      <c r="H13" s="10">
        <f t="shared" si="0"/>
        <v>0</v>
      </c>
      <c r="I13" s="10">
        <f>SUM(I8:I12)</f>
        <v>6000</v>
      </c>
      <c r="J13" s="10">
        <f>SUM(J8:J12)</f>
        <v>0</v>
      </c>
      <c r="K13" s="10">
        <f>SUM(K8:K12)</f>
        <v>0</v>
      </c>
      <c r="L13" s="10">
        <f t="shared" si="0"/>
        <v>0</v>
      </c>
      <c r="M13" s="10">
        <f t="shared" si="0"/>
        <v>0</v>
      </c>
      <c r="N13" s="10">
        <f t="shared" si="0"/>
        <v>3809.52</v>
      </c>
      <c r="O13" s="10">
        <f>SUM(O8:O12)</f>
        <v>9809.52</v>
      </c>
      <c r="P13" s="20"/>
    </row>
    <row r="14" spans="2:16" x14ac:dyDescent="0.2">
      <c r="P14" s="20"/>
    </row>
    <row r="15" spans="2:16" x14ac:dyDescent="0.2"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</row>
    <row r="16" spans="2:16" ht="15" x14ac:dyDescent="0.25">
      <c r="B16" s="7" t="s">
        <v>63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</row>
    <row r="17" spans="2:16" ht="15" x14ac:dyDescent="0.25">
      <c r="B17" s="7" t="s">
        <v>64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</row>
    <row r="18" spans="2:16" ht="18" x14ac:dyDescent="0.25">
      <c r="B18" s="33" t="s">
        <v>65</v>
      </c>
      <c r="C18" s="41" t="s">
        <v>74</v>
      </c>
      <c r="D18" s="42"/>
      <c r="E18" s="33" t="s">
        <v>45</v>
      </c>
      <c r="F18" s="20"/>
      <c r="J18" s="20"/>
      <c r="K18" s="20"/>
      <c r="L18" s="20"/>
      <c r="M18" s="20"/>
      <c r="N18" s="20"/>
      <c r="O18" s="20"/>
      <c r="P18" s="20"/>
    </row>
    <row r="19" spans="2:16" ht="15" x14ac:dyDescent="0.25">
      <c r="B19" s="40"/>
      <c r="C19" s="21" t="s">
        <v>66</v>
      </c>
      <c r="D19" s="21" t="s">
        <v>55</v>
      </c>
      <c r="E19" s="40"/>
      <c r="J19" s="20"/>
      <c r="K19" s="20"/>
      <c r="L19" s="20"/>
      <c r="M19" s="20"/>
      <c r="N19" s="20"/>
      <c r="O19" s="20"/>
      <c r="P19" s="20"/>
    </row>
    <row r="20" spans="2:16" ht="15.75" customHeight="1" x14ac:dyDescent="0.2">
      <c r="B20" s="22" t="s">
        <v>67</v>
      </c>
      <c r="C20" s="8">
        <v>8166.68</v>
      </c>
      <c r="D20" s="8">
        <v>0</v>
      </c>
      <c r="E20" s="8">
        <f>SUM(C20:D20)</f>
        <v>8166.68</v>
      </c>
      <c r="J20" s="20"/>
      <c r="K20" s="20"/>
      <c r="L20" s="20"/>
      <c r="M20" s="20"/>
      <c r="N20" s="20"/>
      <c r="O20" s="20"/>
      <c r="P20" s="20"/>
    </row>
    <row r="21" spans="2:16" x14ac:dyDescent="0.2">
      <c r="B21" s="22" t="s">
        <v>68</v>
      </c>
      <c r="C21" s="8">
        <v>0</v>
      </c>
      <c r="D21" s="8">
        <f>10000+10000</f>
        <v>20000</v>
      </c>
      <c r="E21" s="8">
        <f t="shared" ref="E21:E22" si="1">SUM(C21:D21)</f>
        <v>20000</v>
      </c>
      <c r="J21" s="20"/>
      <c r="K21" s="20"/>
      <c r="L21" s="20"/>
      <c r="M21" s="20"/>
      <c r="N21" s="20"/>
      <c r="O21" s="20"/>
      <c r="P21" s="20"/>
    </row>
    <row r="22" spans="2:16" x14ac:dyDescent="0.2">
      <c r="B22" s="22" t="s">
        <v>69</v>
      </c>
      <c r="C22" s="8">
        <v>0</v>
      </c>
      <c r="D22" s="8">
        <f>10000+7506.85+709.49</f>
        <v>18216.34</v>
      </c>
      <c r="E22" s="8">
        <f t="shared" si="1"/>
        <v>18216.34</v>
      </c>
      <c r="J22" s="20"/>
      <c r="K22" s="20"/>
      <c r="L22" s="20"/>
      <c r="M22" s="20"/>
      <c r="N22" s="20"/>
      <c r="O22" s="20"/>
      <c r="P22" s="20"/>
    </row>
    <row r="23" spans="2:16" ht="15" x14ac:dyDescent="0.25">
      <c r="B23" s="10" t="s">
        <v>45</v>
      </c>
      <c r="C23" s="10">
        <f>SUM(C20:C22)</f>
        <v>8166.68</v>
      </c>
      <c r="D23" s="10">
        <f>SUM(D20:D22)</f>
        <v>38216.339999999997</v>
      </c>
      <c r="E23" s="10">
        <f>SUM(E20:E22)</f>
        <v>46383.020000000004</v>
      </c>
      <c r="J23" s="20"/>
      <c r="K23" s="20"/>
      <c r="L23" s="20"/>
      <c r="M23" s="20"/>
      <c r="N23" s="20"/>
      <c r="O23" s="20"/>
      <c r="P23" s="20"/>
    </row>
    <row r="24" spans="2:16" x14ac:dyDescent="0.2">
      <c r="C24" s="20"/>
      <c r="D24" s="20"/>
      <c r="E24" s="20"/>
      <c r="F24" s="20"/>
      <c r="G24" s="20"/>
      <c r="H24" s="20"/>
      <c r="J24" s="20"/>
      <c r="K24" s="20"/>
      <c r="L24" s="20"/>
      <c r="M24" s="20"/>
      <c r="N24" s="20"/>
      <c r="O24" s="20"/>
      <c r="P24" s="20"/>
    </row>
    <row r="25" spans="2:16" x14ac:dyDescent="0.2">
      <c r="J25" s="20"/>
      <c r="K25" s="20"/>
      <c r="L25" s="20"/>
      <c r="M25" s="20"/>
      <c r="N25" s="20"/>
      <c r="O25" s="20"/>
      <c r="P25" s="20"/>
    </row>
    <row r="26" spans="2:16" ht="15" x14ac:dyDescent="0.25">
      <c r="B26" s="7" t="s">
        <v>75</v>
      </c>
      <c r="J26" s="20"/>
      <c r="K26" s="20"/>
      <c r="L26" s="20"/>
      <c r="M26" s="20"/>
      <c r="N26" s="20"/>
      <c r="O26" s="20"/>
      <c r="P26" s="20"/>
    </row>
    <row r="27" spans="2:16" x14ac:dyDescent="0.2">
      <c r="J27" s="20"/>
      <c r="K27" s="20"/>
      <c r="L27" s="20"/>
      <c r="M27" s="20"/>
      <c r="N27" s="20"/>
      <c r="O27" s="20"/>
      <c r="P27" s="20"/>
    </row>
    <row r="28" spans="2:16" x14ac:dyDescent="0.2">
      <c r="J28" s="20"/>
      <c r="K28" s="20"/>
      <c r="L28" s="20"/>
      <c r="M28" s="20"/>
      <c r="N28" s="20"/>
      <c r="O28" s="20"/>
      <c r="P28" s="20"/>
    </row>
    <row r="29" spans="2:16" ht="15" customHeight="1" x14ac:dyDescent="0.2">
      <c r="J29" s="20"/>
      <c r="K29" s="20"/>
      <c r="L29" s="20"/>
      <c r="M29" s="20"/>
      <c r="N29" s="20"/>
      <c r="O29" s="20"/>
      <c r="P29" s="20"/>
    </row>
    <row r="30" spans="2:16" x14ac:dyDescent="0.2">
      <c r="J30" s="20"/>
      <c r="K30" s="20"/>
      <c r="L30" s="20"/>
      <c r="M30" s="20"/>
      <c r="N30" s="20"/>
      <c r="O30" s="20"/>
      <c r="P30" s="20"/>
    </row>
    <row r="31" spans="2:16" ht="15" customHeight="1" x14ac:dyDescent="0.2"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</row>
    <row r="32" spans="2:16" x14ac:dyDescent="0.2"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</row>
  </sheetData>
  <mergeCells count="6">
    <mergeCell ref="O6:O7"/>
    <mergeCell ref="B18:B19"/>
    <mergeCell ref="C18:D18"/>
    <mergeCell ref="E18:E19"/>
    <mergeCell ref="B6:B7"/>
    <mergeCell ref="C6:N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S51"/>
  <sheetViews>
    <sheetView showGridLines="0" workbookViewId="0">
      <selection activeCell="D37" sqref="D37"/>
    </sheetView>
  </sheetViews>
  <sheetFormatPr defaultColWidth="14.7109375" defaultRowHeight="15" x14ac:dyDescent="0.25"/>
  <cols>
    <col min="2" max="2" width="31.140625" bestFit="1" customWidth="1"/>
    <col min="3" max="3" width="11.5703125" customWidth="1"/>
    <col min="4" max="5" width="16.7109375" customWidth="1"/>
    <col min="6" max="6" width="11.5703125" customWidth="1"/>
    <col min="7" max="7" width="17.85546875" customWidth="1"/>
    <col min="8" max="8" width="13" customWidth="1"/>
    <col min="9" max="9" width="11.5703125" customWidth="1"/>
    <col min="10" max="10" width="14.7109375" customWidth="1"/>
    <col min="11" max="11" width="14.28515625" customWidth="1"/>
    <col min="12" max="12" width="13.85546875" customWidth="1"/>
    <col min="13" max="13" width="11.5703125" bestFit="1" customWidth="1"/>
    <col min="14" max="14" width="13.5703125" customWidth="1"/>
    <col min="15" max="15" width="15.85546875" customWidth="1"/>
  </cols>
  <sheetData>
    <row r="2" spans="2:8" x14ac:dyDescent="0.25">
      <c r="B2" s="1" t="s">
        <v>70</v>
      </c>
      <c r="C2" s="2"/>
      <c r="D2" s="3"/>
    </row>
    <row r="3" spans="2:8" x14ac:dyDescent="0.25">
      <c r="B3" s="3"/>
      <c r="C3" s="2"/>
      <c r="D3" s="3"/>
    </row>
    <row r="4" spans="2:8" ht="98.25" customHeight="1" x14ac:dyDescent="0.25">
      <c r="B4" s="4" t="s">
        <v>0</v>
      </c>
      <c r="C4" s="28" t="s">
        <v>1</v>
      </c>
      <c r="D4" s="29"/>
      <c r="E4" s="28" t="s">
        <v>2</v>
      </c>
      <c r="F4" s="29"/>
      <c r="G4" s="28" t="s">
        <v>3</v>
      </c>
      <c r="H4" s="29"/>
    </row>
    <row r="5" spans="2:8" x14ac:dyDescent="0.25">
      <c r="B5" s="5" t="s">
        <v>18</v>
      </c>
      <c r="C5" s="24">
        <v>20</v>
      </c>
      <c r="D5" s="24"/>
      <c r="E5" s="24">
        <v>42</v>
      </c>
      <c r="F5" s="24"/>
      <c r="G5" s="24">
        <f>SUM(C5:E5)</f>
        <v>62</v>
      </c>
      <c r="H5" s="24"/>
    </row>
    <row r="6" spans="2:8" x14ac:dyDescent="0.25">
      <c r="B6" s="5" t="s">
        <v>19</v>
      </c>
      <c r="C6" s="24">
        <v>20</v>
      </c>
      <c r="D6" s="24"/>
      <c r="E6" s="24">
        <v>25</v>
      </c>
      <c r="F6" s="24"/>
      <c r="G6" s="24">
        <f t="shared" ref="G6:G20" si="0">SUM(C6:E6)</f>
        <v>45</v>
      </c>
      <c r="H6" s="24"/>
    </row>
    <row r="7" spans="2:8" x14ac:dyDescent="0.25">
      <c r="B7" s="5" t="s">
        <v>20</v>
      </c>
      <c r="C7" s="24">
        <v>20</v>
      </c>
      <c r="D7" s="24"/>
      <c r="E7" s="24">
        <v>35</v>
      </c>
      <c r="F7" s="24"/>
      <c r="G7" s="24">
        <f t="shared" si="0"/>
        <v>55</v>
      </c>
      <c r="H7" s="24"/>
    </row>
    <row r="8" spans="2:8" x14ac:dyDescent="0.25">
      <c r="B8" s="5" t="s">
        <v>21</v>
      </c>
      <c r="C8" s="24">
        <v>19</v>
      </c>
      <c r="D8" s="24"/>
      <c r="E8" s="24">
        <v>20</v>
      </c>
      <c r="F8" s="24"/>
      <c r="G8" s="24">
        <f t="shared" si="0"/>
        <v>39</v>
      </c>
      <c r="H8" s="24"/>
    </row>
    <row r="9" spans="2:8" x14ac:dyDescent="0.25">
      <c r="B9" s="5" t="s">
        <v>22</v>
      </c>
      <c r="C9" s="24">
        <v>16</v>
      </c>
      <c r="D9" s="24"/>
      <c r="E9" s="24">
        <v>14</v>
      </c>
      <c r="F9" s="24"/>
      <c r="G9" s="24">
        <f t="shared" si="0"/>
        <v>30</v>
      </c>
      <c r="H9" s="24"/>
    </row>
    <row r="10" spans="2:8" x14ac:dyDescent="0.25">
      <c r="B10" s="5" t="s">
        <v>23</v>
      </c>
      <c r="C10" s="24">
        <v>19</v>
      </c>
      <c r="D10" s="24"/>
      <c r="E10" s="24">
        <v>41</v>
      </c>
      <c r="F10" s="24"/>
      <c r="G10" s="24">
        <f t="shared" si="0"/>
        <v>60</v>
      </c>
      <c r="H10" s="24"/>
    </row>
    <row r="11" spans="2:8" x14ac:dyDescent="0.25">
      <c r="B11" s="5" t="s">
        <v>24</v>
      </c>
      <c r="C11" s="24">
        <v>20</v>
      </c>
      <c r="D11" s="24"/>
      <c r="E11" s="24">
        <v>19</v>
      </c>
      <c r="F11" s="24"/>
      <c r="G11" s="24">
        <f t="shared" si="0"/>
        <v>39</v>
      </c>
      <c r="H11" s="24"/>
    </row>
    <row r="12" spans="2:8" x14ac:dyDescent="0.25">
      <c r="B12" s="5" t="s">
        <v>25</v>
      </c>
      <c r="C12" s="24">
        <v>20</v>
      </c>
      <c r="D12" s="24"/>
      <c r="E12" s="24">
        <v>22</v>
      </c>
      <c r="F12" s="24"/>
      <c r="G12" s="24">
        <f t="shared" si="0"/>
        <v>42</v>
      </c>
      <c r="H12" s="24"/>
    </row>
    <row r="13" spans="2:8" x14ac:dyDescent="0.25">
      <c r="B13" s="5" t="s">
        <v>26</v>
      </c>
      <c r="C13" s="24">
        <v>18</v>
      </c>
      <c r="D13" s="24"/>
      <c r="E13" s="24">
        <v>24</v>
      </c>
      <c r="F13" s="24"/>
      <c r="G13" s="24">
        <f t="shared" si="0"/>
        <v>42</v>
      </c>
      <c r="H13" s="24"/>
    </row>
    <row r="14" spans="2:8" x14ac:dyDescent="0.25">
      <c r="B14" s="5" t="s">
        <v>27</v>
      </c>
      <c r="C14" s="24">
        <v>18</v>
      </c>
      <c r="D14" s="24"/>
      <c r="E14" s="24">
        <v>32</v>
      </c>
      <c r="F14" s="24"/>
      <c r="G14" s="24">
        <f t="shared" si="0"/>
        <v>50</v>
      </c>
      <c r="H14" s="24"/>
    </row>
    <row r="15" spans="2:8" x14ac:dyDescent="0.25">
      <c r="B15" s="5" t="s">
        <v>28</v>
      </c>
      <c r="C15" s="24">
        <v>20</v>
      </c>
      <c r="D15" s="24"/>
      <c r="E15" s="24">
        <v>22</v>
      </c>
      <c r="F15" s="24"/>
      <c r="G15" s="24">
        <f t="shared" si="0"/>
        <v>42</v>
      </c>
      <c r="H15" s="24"/>
    </row>
    <row r="16" spans="2:8" x14ac:dyDescent="0.25">
      <c r="B16" s="5" t="s">
        <v>29</v>
      </c>
      <c r="C16" s="24">
        <v>15</v>
      </c>
      <c r="D16" s="24"/>
      <c r="E16" s="24">
        <v>16</v>
      </c>
      <c r="F16" s="24"/>
      <c r="G16" s="24">
        <f t="shared" si="0"/>
        <v>31</v>
      </c>
      <c r="H16" s="24"/>
    </row>
    <row r="17" spans="2:15" x14ac:dyDescent="0.25">
      <c r="B17" s="5" t="s">
        <v>30</v>
      </c>
      <c r="C17" s="24">
        <v>20</v>
      </c>
      <c r="D17" s="24"/>
      <c r="E17" s="24">
        <v>30</v>
      </c>
      <c r="F17" s="24"/>
      <c r="G17" s="24">
        <f t="shared" si="0"/>
        <v>50</v>
      </c>
      <c r="H17" s="24"/>
    </row>
    <row r="18" spans="2:15" x14ac:dyDescent="0.25">
      <c r="B18" s="5" t="s">
        <v>31</v>
      </c>
      <c r="C18" s="24">
        <v>20</v>
      </c>
      <c r="D18" s="24"/>
      <c r="E18" s="24">
        <v>23</v>
      </c>
      <c r="F18" s="24"/>
      <c r="G18" s="24">
        <f t="shared" si="0"/>
        <v>43</v>
      </c>
      <c r="H18" s="24"/>
    </row>
    <row r="19" spans="2:15" x14ac:dyDescent="0.25">
      <c r="B19" s="5" t="s">
        <v>32</v>
      </c>
      <c r="C19" s="24">
        <v>18</v>
      </c>
      <c r="D19" s="24"/>
      <c r="E19" s="24">
        <v>25</v>
      </c>
      <c r="F19" s="24"/>
      <c r="G19" s="24">
        <f t="shared" si="0"/>
        <v>43</v>
      </c>
      <c r="H19" s="24"/>
    </row>
    <row r="20" spans="2:15" x14ac:dyDescent="0.25">
      <c r="B20" s="5" t="s">
        <v>33</v>
      </c>
      <c r="C20" s="24">
        <v>20</v>
      </c>
      <c r="D20" s="24"/>
      <c r="E20" s="24">
        <v>19</v>
      </c>
      <c r="F20" s="24"/>
      <c r="G20" s="24">
        <f t="shared" si="0"/>
        <v>39</v>
      </c>
      <c r="H20" s="24"/>
    </row>
    <row r="21" spans="2:15" x14ac:dyDescent="0.25">
      <c r="B21" s="6" t="s">
        <v>9</v>
      </c>
      <c r="C21" s="25">
        <f>SUM(C5:D20)</f>
        <v>303</v>
      </c>
      <c r="D21" s="25"/>
      <c r="E21" s="25">
        <f>SUM(E5:F20)</f>
        <v>409</v>
      </c>
      <c r="F21" s="25"/>
      <c r="G21" s="25">
        <f>SUM(G5:H20)</f>
        <v>712</v>
      </c>
      <c r="H21" s="25"/>
    </row>
    <row r="27" spans="2:15" x14ac:dyDescent="0.25">
      <c r="B27" s="7" t="s">
        <v>71</v>
      </c>
    </row>
    <row r="30" spans="2:15" ht="45" customHeight="1" x14ac:dyDescent="0.25">
      <c r="B30" s="33" t="s">
        <v>0</v>
      </c>
      <c r="C30" s="35" t="s">
        <v>13</v>
      </c>
      <c r="D30" s="36"/>
      <c r="E30" s="37"/>
      <c r="F30" s="35" t="s">
        <v>14</v>
      </c>
      <c r="G30" s="36"/>
      <c r="H30" s="37"/>
      <c r="I30" s="35" t="s">
        <v>15</v>
      </c>
      <c r="J30" s="36"/>
      <c r="K30" s="37"/>
      <c r="L30" s="35" t="s">
        <v>16</v>
      </c>
      <c r="M30" s="36"/>
      <c r="N30" s="36"/>
      <c r="O30" s="45" t="s">
        <v>34</v>
      </c>
    </row>
    <row r="31" spans="2:15" x14ac:dyDescent="0.25">
      <c r="B31" s="40"/>
      <c r="C31" s="15" t="s">
        <v>41</v>
      </c>
      <c r="D31" s="15" t="s">
        <v>73</v>
      </c>
      <c r="E31" s="15" t="s">
        <v>9</v>
      </c>
      <c r="F31" s="15" t="s">
        <v>41</v>
      </c>
      <c r="G31" s="15" t="s">
        <v>73</v>
      </c>
      <c r="H31" s="15" t="s">
        <v>9</v>
      </c>
      <c r="I31" s="15" t="s">
        <v>41</v>
      </c>
      <c r="J31" s="15" t="s">
        <v>73</v>
      </c>
      <c r="K31" s="15" t="s">
        <v>9</v>
      </c>
      <c r="L31" s="15" t="s">
        <v>41</v>
      </c>
      <c r="M31" s="15" t="s">
        <v>73</v>
      </c>
      <c r="N31" s="15" t="s">
        <v>9</v>
      </c>
      <c r="O31" s="46"/>
    </row>
    <row r="32" spans="2:15" x14ac:dyDescent="0.25">
      <c r="B32" s="5" t="s">
        <v>18</v>
      </c>
      <c r="C32" s="8"/>
      <c r="D32" s="8">
        <v>30000</v>
      </c>
      <c r="E32" s="8">
        <f>SUM(C32:D32)</f>
        <v>30000</v>
      </c>
      <c r="F32" s="8"/>
      <c r="G32" s="8">
        <v>7000</v>
      </c>
      <c r="H32" s="8">
        <f>SUM(F32:G32)</f>
        <v>7000</v>
      </c>
      <c r="I32" s="8">
        <f t="shared" ref="I32:J47" si="1">C32+F32</f>
        <v>0</v>
      </c>
      <c r="J32" s="8">
        <f>D32+G32</f>
        <v>37000</v>
      </c>
      <c r="K32" s="8">
        <f>SUM(I32:J32)</f>
        <v>37000</v>
      </c>
      <c r="L32" s="8">
        <v>1055.4344808743201</v>
      </c>
      <c r="M32" s="8">
        <f>9558.75120540019</f>
        <v>9558.7512054001909</v>
      </c>
      <c r="N32" s="8">
        <f>SUM(L32:M32)</f>
        <v>10614.185686274512</v>
      </c>
      <c r="O32" s="8">
        <f>K32+N32</f>
        <v>47614.185686274512</v>
      </c>
    </row>
    <row r="33" spans="2:19" x14ac:dyDescent="0.25">
      <c r="B33" s="5" t="s">
        <v>19</v>
      </c>
      <c r="C33" s="8">
        <v>2166.6666666666665</v>
      </c>
      <c r="D33" s="8">
        <v>23833.333333333332</v>
      </c>
      <c r="E33" s="8">
        <f t="shared" ref="E33:E47" si="2">SUM(C33:D33)</f>
        <v>26000</v>
      </c>
      <c r="F33" s="8">
        <v>350</v>
      </c>
      <c r="G33" s="8">
        <v>6300</v>
      </c>
      <c r="H33" s="8">
        <f t="shared" ref="H33:H47" si="3">SUM(F33:G33)</f>
        <v>6650</v>
      </c>
      <c r="I33" s="8">
        <f t="shared" si="1"/>
        <v>2516.6666666666665</v>
      </c>
      <c r="J33" s="8">
        <f t="shared" si="1"/>
        <v>30133.333333333332</v>
      </c>
      <c r="K33" s="8">
        <f>SUM(I33:J33)</f>
        <v>32650</v>
      </c>
      <c r="L33" s="8">
        <v>336.51951783992297</v>
      </c>
      <c r="M33" s="8">
        <v>1634.1208614593379</v>
      </c>
      <c r="N33" s="8">
        <f t="shared" ref="N33:N47" si="4">SUM(L33:M33)</f>
        <v>1970.640379299261</v>
      </c>
      <c r="O33" s="8">
        <f t="shared" ref="O33:O47" si="5">K33+N33</f>
        <v>34620.640379299264</v>
      </c>
    </row>
    <row r="34" spans="2:19" x14ac:dyDescent="0.25">
      <c r="B34" s="5" t="s">
        <v>35</v>
      </c>
      <c r="C34" s="8"/>
      <c r="D34" s="8">
        <v>22000</v>
      </c>
      <c r="E34" s="8">
        <f t="shared" si="2"/>
        <v>22000</v>
      </c>
      <c r="F34" s="8"/>
      <c r="G34" s="8">
        <v>7000</v>
      </c>
      <c r="H34" s="8">
        <f t="shared" si="3"/>
        <v>7000</v>
      </c>
      <c r="I34" s="8">
        <f t="shared" si="1"/>
        <v>0</v>
      </c>
      <c r="J34" s="8">
        <f t="shared" si="1"/>
        <v>29000</v>
      </c>
      <c r="K34" s="8">
        <f t="shared" ref="K34:K47" si="6">SUM(I34:J34)</f>
        <v>29000</v>
      </c>
      <c r="L34" s="8">
        <v>609.16907746705249</v>
      </c>
      <c r="M34" s="8">
        <v>6138.2192221150754</v>
      </c>
      <c r="N34" s="8">
        <f t="shared" si="4"/>
        <v>6747.3882995821277</v>
      </c>
      <c r="O34" s="8">
        <f t="shared" si="5"/>
        <v>35747.388299582126</v>
      </c>
    </row>
    <row r="35" spans="2:19" x14ac:dyDescent="0.25">
      <c r="B35" s="5" t="s">
        <v>21</v>
      </c>
      <c r="C35" s="8">
        <v>1833.3333333333335</v>
      </c>
      <c r="D35" s="8">
        <v>22000</v>
      </c>
      <c r="E35" s="8">
        <f t="shared" si="2"/>
        <v>23833.333333333332</v>
      </c>
      <c r="F35" s="8">
        <v>350</v>
      </c>
      <c r="G35" s="8">
        <v>6650</v>
      </c>
      <c r="H35" s="8">
        <f t="shared" si="3"/>
        <v>7000</v>
      </c>
      <c r="I35" s="8">
        <f t="shared" si="1"/>
        <v>2183.3333333333335</v>
      </c>
      <c r="J35" s="8">
        <f t="shared" si="1"/>
        <v>28650</v>
      </c>
      <c r="K35" s="8">
        <f t="shared" si="6"/>
        <v>30833.333333333332</v>
      </c>
      <c r="L35" s="8">
        <v>743.90460302153599</v>
      </c>
      <c r="M35" s="8">
        <v>3244.5837351333976</v>
      </c>
      <c r="N35" s="8">
        <f t="shared" si="4"/>
        <v>3988.4883381549334</v>
      </c>
      <c r="O35" s="8">
        <f t="shared" si="5"/>
        <v>34821.821671488266</v>
      </c>
    </row>
    <row r="36" spans="2:19" x14ac:dyDescent="0.25">
      <c r="B36" s="5" t="s">
        <v>22</v>
      </c>
      <c r="C36" s="8">
        <v>22000</v>
      </c>
      <c r="D36" s="8">
        <v>0</v>
      </c>
      <c r="E36" s="8">
        <f t="shared" si="2"/>
        <v>22000</v>
      </c>
      <c r="F36" s="8">
        <v>8050</v>
      </c>
      <c r="G36" s="8">
        <v>0</v>
      </c>
      <c r="H36" s="8">
        <f t="shared" si="3"/>
        <v>8050</v>
      </c>
      <c r="I36" s="8">
        <f t="shared" si="1"/>
        <v>30050</v>
      </c>
      <c r="J36" s="8">
        <f t="shared" si="1"/>
        <v>0</v>
      </c>
      <c r="K36" s="8">
        <f t="shared" si="6"/>
        <v>30050</v>
      </c>
      <c r="L36" s="8">
        <f>2550.245008036-0.05</f>
        <v>2550.1950080359998</v>
      </c>
      <c r="M36" s="8">
        <v>0</v>
      </c>
      <c r="N36" s="8">
        <f t="shared" si="4"/>
        <v>2550.1950080359998</v>
      </c>
      <c r="O36" s="8">
        <f t="shared" si="5"/>
        <v>32600.195008036</v>
      </c>
    </row>
    <row r="37" spans="2:19" x14ac:dyDescent="0.25">
      <c r="B37" s="5" t="s">
        <v>23</v>
      </c>
      <c r="C37" s="8"/>
      <c r="D37" s="8">
        <v>22000</v>
      </c>
      <c r="E37" s="8">
        <f t="shared" si="2"/>
        <v>22000</v>
      </c>
      <c r="F37" s="8"/>
      <c r="G37" s="8">
        <v>6650</v>
      </c>
      <c r="H37" s="8">
        <f t="shared" si="3"/>
        <v>6650</v>
      </c>
      <c r="I37" s="8">
        <f t="shared" si="1"/>
        <v>0</v>
      </c>
      <c r="J37" s="8">
        <f t="shared" si="1"/>
        <v>28650</v>
      </c>
      <c r="K37" s="8">
        <f t="shared" si="6"/>
        <v>28650</v>
      </c>
      <c r="L37" s="8">
        <v>293.57316297010601</v>
      </c>
      <c r="M37" s="8">
        <v>3488.0745740919324</v>
      </c>
      <c r="N37" s="8">
        <f t="shared" si="4"/>
        <v>3781.6477370620382</v>
      </c>
      <c r="O37" s="8">
        <f t="shared" si="5"/>
        <v>32431.647737062038</v>
      </c>
    </row>
    <row r="38" spans="2:19" x14ac:dyDescent="0.25">
      <c r="B38" s="5" t="s">
        <v>24</v>
      </c>
      <c r="C38" s="8"/>
      <c r="D38" s="8">
        <v>22000</v>
      </c>
      <c r="E38" s="8">
        <f t="shared" si="2"/>
        <v>22000</v>
      </c>
      <c r="F38" s="8"/>
      <c r="G38" s="8">
        <v>7000</v>
      </c>
      <c r="H38" s="8">
        <f t="shared" si="3"/>
        <v>7000</v>
      </c>
      <c r="I38" s="8">
        <f t="shared" si="1"/>
        <v>0</v>
      </c>
      <c r="J38" s="8">
        <f t="shared" si="1"/>
        <v>29000</v>
      </c>
      <c r="K38" s="8">
        <f t="shared" si="6"/>
        <v>29000</v>
      </c>
      <c r="L38" s="8">
        <f>103.75281260045-0.02</f>
        <v>103.73281260045</v>
      </c>
      <c r="M38" s="8">
        <v>2060.5834136933463</v>
      </c>
      <c r="N38" s="8">
        <f t="shared" si="4"/>
        <v>2164.3162262937963</v>
      </c>
      <c r="O38" s="8">
        <f t="shared" si="5"/>
        <v>31164.316226293795</v>
      </c>
    </row>
    <row r="39" spans="2:19" x14ac:dyDescent="0.25">
      <c r="B39" s="5" t="s">
        <v>25</v>
      </c>
      <c r="C39" s="8"/>
      <c r="D39" s="8">
        <v>22000</v>
      </c>
      <c r="E39" s="8">
        <f t="shared" si="2"/>
        <v>22000</v>
      </c>
      <c r="F39" s="8"/>
      <c r="G39" s="8">
        <v>7000</v>
      </c>
      <c r="H39" s="8">
        <f t="shared" si="3"/>
        <v>7000</v>
      </c>
      <c r="I39" s="8">
        <f t="shared" si="1"/>
        <v>0</v>
      </c>
      <c r="J39" s="8">
        <f t="shared" si="1"/>
        <v>29000</v>
      </c>
      <c r="K39" s="8">
        <f t="shared" si="6"/>
        <v>29000</v>
      </c>
      <c r="L39" s="8">
        <v>247.35633558341399</v>
      </c>
      <c r="M39" s="8">
        <v>1939.2397942783673</v>
      </c>
      <c r="N39" s="8">
        <f t="shared" si="4"/>
        <v>2186.5961298617813</v>
      </c>
      <c r="O39" s="8">
        <f t="shared" si="5"/>
        <v>31186.59612986178</v>
      </c>
    </row>
    <row r="40" spans="2:19" x14ac:dyDescent="0.25">
      <c r="B40" s="5" t="s">
        <v>26</v>
      </c>
      <c r="C40" s="8"/>
      <c r="D40" s="8">
        <v>22000</v>
      </c>
      <c r="E40" s="8">
        <f t="shared" si="2"/>
        <v>22000</v>
      </c>
      <c r="F40" s="8"/>
      <c r="G40" s="8">
        <v>6300</v>
      </c>
      <c r="H40" s="8">
        <f t="shared" si="3"/>
        <v>6300</v>
      </c>
      <c r="I40" s="8">
        <f t="shared" si="1"/>
        <v>0</v>
      </c>
      <c r="J40" s="8">
        <f t="shared" si="1"/>
        <v>28300</v>
      </c>
      <c r="K40" s="8">
        <f t="shared" si="6"/>
        <v>28300</v>
      </c>
      <c r="L40" s="8">
        <v>0</v>
      </c>
      <c r="M40" s="8">
        <v>4852.9995724847304</v>
      </c>
      <c r="N40" s="8">
        <f>SUM(L40:M40)</f>
        <v>4852.9995724847304</v>
      </c>
      <c r="O40" s="8">
        <f>K40+N40</f>
        <v>33152.999572484732</v>
      </c>
    </row>
    <row r="41" spans="2:19" x14ac:dyDescent="0.25">
      <c r="B41" s="5" t="s">
        <v>27</v>
      </c>
      <c r="C41" s="8">
        <v>7333.3333333333339</v>
      </c>
      <c r="D41" s="8">
        <v>14666.67</v>
      </c>
      <c r="E41" s="8">
        <f t="shared" si="2"/>
        <v>22000.003333333334</v>
      </c>
      <c r="F41" s="8">
        <v>2800</v>
      </c>
      <c r="G41" s="8">
        <v>3500</v>
      </c>
      <c r="H41" s="8">
        <f t="shared" si="3"/>
        <v>6300</v>
      </c>
      <c r="I41" s="8">
        <f t="shared" si="1"/>
        <v>10133.333333333334</v>
      </c>
      <c r="J41" s="8">
        <f t="shared" si="1"/>
        <v>18166.669999999998</v>
      </c>
      <c r="K41" s="8">
        <f t="shared" si="6"/>
        <v>28300.003333333334</v>
      </c>
      <c r="L41" s="8">
        <v>5027.5775924140098</v>
      </c>
      <c r="M41" s="8">
        <v>2470.8936033429768</v>
      </c>
      <c r="N41" s="8">
        <f t="shared" si="4"/>
        <v>7498.4711957569871</v>
      </c>
      <c r="O41" s="8">
        <f t="shared" si="5"/>
        <v>35798.474529090323</v>
      </c>
    </row>
    <row r="42" spans="2:19" x14ac:dyDescent="0.25">
      <c r="B42" s="5" t="s">
        <v>28</v>
      </c>
      <c r="C42" s="8">
        <v>1833.3333333333335</v>
      </c>
      <c r="D42" s="8">
        <v>20166.669999999998</v>
      </c>
      <c r="E42" s="8">
        <f t="shared" si="2"/>
        <v>22000.00333333333</v>
      </c>
      <c r="F42" s="8">
        <v>350</v>
      </c>
      <c r="G42" s="8">
        <v>6300</v>
      </c>
      <c r="H42" s="8">
        <f t="shared" si="3"/>
        <v>6650</v>
      </c>
      <c r="I42" s="8">
        <f t="shared" si="1"/>
        <v>2183.3333333333335</v>
      </c>
      <c r="J42" s="8">
        <f t="shared" si="1"/>
        <v>26466.67</v>
      </c>
      <c r="K42" s="8">
        <f t="shared" si="6"/>
        <v>28650.00333333333</v>
      </c>
      <c r="L42" s="8">
        <v>1550.84985213758</v>
      </c>
      <c r="M42" s="8">
        <v>3220.3471552555447</v>
      </c>
      <c r="N42" s="8">
        <f t="shared" si="4"/>
        <v>4771.1970073931243</v>
      </c>
      <c r="O42" s="8">
        <f t="shared" si="5"/>
        <v>33421.200340726456</v>
      </c>
    </row>
    <row r="43" spans="2:19" x14ac:dyDescent="0.25">
      <c r="B43" s="5" t="s">
        <v>29</v>
      </c>
      <c r="C43" s="8"/>
      <c r="D43" s="8">
        <v>22000</v>
      </c>
      <c r="E43" s="8">
        <f t="shared" si="2"/>
        <v>22000</v>
      </c>
      <c r="F43" s="8"/>
      <c r="G43" s="8">
        <v>5250</v>
      </c>
      <c r="H43" s="8">
        <f t="shared" si="3"/>
        <v>5250</v>
      </c>
      <c r="I43" s="8">
        <f t="shared" si="1"/>
        <v>0</v>
      </c>
      <c r="J43" s="8">
        <f t="shared" si="1"/>
        <v>27250</v>
      </c>
      <c r="K43" s="8">
        <f t="shared" si="6"/>
        <v>27250</v>
      </c>
      <c r="L43" s="8">
        <v>198.39690774670498</v>
      </c>
      <c r="M43" s="8">
        <v>2521.1828993892641</v>
      </c>
      <c r="N43" s="8">
        <f>SUM(L43:M43)</f>
        <v>2719.5798071359691</v>
      </c>
      <c r="O43" s="8">
        <f>K43+N43</f>
        <v>29969.579807135968</v>
      </c>
    </row>
    <row r="44" spans="2:19" x14ac:dyDescent="0.25">
      <c r="B44" s="5" t="s">
        <v>30</v>
      </c>
      <c r="C44" s="8"/>
      <c r="D44" s="8">
        <v>22000</v>
      </c>
      <c r="E44" s="8">
        <f t="shared" si="2"/>
        <v>22000</v>
      </c>
      <c r="F44" s="8"/>
      <c r="G44" s="8">
        <v>6300</v>
      </c>
      <c r="H44" s="8">
        <f t="shared" si="3"/>
        <v>6300</v>
      </c>
      <c r="I44" s="8">
        <f t="shared" si="1"/>
        <v>0</v>
      </c>
      <c r="J44" s="8">
        <f t="shared" si="1"/>
        <v>28300</v>
      </c>
      <c r="K44" s="8">
        <f t="shared" si="6"/>
        <v>28300</v>
      </c>
      <c r="L44" s="8">
        <v>489.55123432979804</v>
      </c>
      <c r="M44" s="8">
        <v>5586.957569913211</v>
      </c>
      <c r="N44" s="8">
        <f>SUM(L44:M44)</f>
        <v>6076.5088042430089</v>
      </c>
      <c r="O44" s="8">
        <f t="shared" si="5"/>
        <v>34376.508804243007</v>
      </c>
    </row>
    <row r="45" spans="2:19" s="3" customFormat="1" x14ac:dyDescent="0.25">
      <c r="B45" s="16" t="s">
        <v>31</v>
      </c>
      <c r="C45" s="17"/>
      <c r="D45" s="17">
        <v>22000</v>
      </c>
      <c r="E45" s="17">
        <f t="shared" si="2"/>
        <v>22000</v>
      </c>
      <c r="F45" s="17"/>
      <c r="G45" s="17">
        <v>7000</v>
      </c>
      <c r="H45" s="17">
        <f t="shared" si="3"/>
        <v>7000</v>
      </c>
      <c r="I45" s="17">
        <f t="shared" si="1"/>
        <v>0</v>
      </c>
      <c r="J45" s="17">
        <f>D45+G45</f>
        <v>29000</v>
      </c>
      <c r="K45" s="17">
        <f t="shared" si="6"/>
        <v>29000</v>
      </c>
      <c r="L45" s="17">
        <v>1309.9405335904853</v>
      </c>
      <c r="M45" s="17">
        <v>15281.460945033752</v>
      </c>
      <c r="N45" s="17">
        <f>SUM(L45:M45)</f>
        <v>16591.401478624237</v>
      </c>
      <c r="O45" s="17">
        <f>K45+N45</f>
        <v>45591.401478624233</v>
      </c>
    </row>
    <row r="46" spans="2:19" x14ac:dyDescent="0.25">
      <c r="B46" s="5" t="s">
        <v>32</v>
      </c>
      <c r="C46" s="8"/>
      <c r="D46" s="8">
        <v>22000</v>
      </c>
      <c r="E46" s="8">
        <f t="shared" si="2"/>
        <v>22000</v>
      </c>
      <c r="F46" s="8">
        <v>350</v>
      </c>
      <c r="G46" s="8">
        <v>6300</v>
      </c>
      <c r="H46" s="8">
        <f t="shared" si="3"/>
        <v>6650</v>
      </c>
      <c r="I46" s="8">
        <f t="shared" si="1"/>
        <v>350</v>
      </c>
      <c r="J46" s="8">
        <f t="shared" si="1"/>
        <v>28300</v>
      </c>
      <c r="K46" s="8">
        <f t="shared" si="6"/>
        <v>28650</v>
      </c>
      <c r="L46" s="8">
        <v>427.04525233044001</v>
      </c>
      <c r="M46" s="8">
        <v>2019.358727097396</v>
      </c>
      <c r="N46" s="8">
        <f t="shared" si="4"/>
        <v>2446.403979427836</v>
      </c>
      <c r="O46" s="8">
        <f t="shared" si="5"/>
        <v>31096.403979427836</v>
      </c>
    </row>
    <row r="47" spans="2:19" x14ac:dyDescent="0.25">
      <c r="B47" s="5" t="s">
        <v>33</v>
      </c>
      <c r="C47" s="8">
        <v>1833.3333333333335</v>
      </c>
      <c r="D47" s="8">
        <v>20166.669999999998</v>
      </c>
      <c r="E47" s="8">
        <f t="shared" si="2"/>
        <v>22000.00333333333</v>
      </c>
      <c r="F47" s="8">
        <v>350</v>
      </c>
      <c r="G47" s="8">
        <v>6300</v>
      </c>
      <c r="H47" s="8">
        <f t="shared" si="3"/>
        <v>6650</v>
      </c>
      <c r="I47" s="8">
        <f t="shared" si="1"/>
        <v>2183.3333333333335</v>
      </c>
      <c r="J47" s="8">
        <f t="shared" si="1"/>
        <v>26466.67</v>
      </c>
      <c r="K47" s="8">
        <f t="shared" si="6"/>
        <v>28650.00333333333</v>
      </c>
      <c r="L47" s="8">
        <v>592.17704275152698</v>
      </c>
      <c r="M47" s="8">
        <v>2613.5808421729353</v>
      </c>
      <c r="N47" s="8">
        <f t="shared" si="4"/>
        <v>3205.7578849244624</v>
      </c>
      <c r="O47" s="8">
        <f t="shared" si="5"/>
        <v>31855.761218257794</v>
      </c>
    </row>
    <row r="48" spans="2:19" x14ac:dyDescent="0.25">
      <c r="B48" s="9" t="s">
        <v>12</v>
      </c>
      <c r="C48" s="10">
        <f>SUM(C32:C47)</f>
        <v>37000.000000000007</v>
      </c>
      <c r="D48" s="10">
        <f>SUM(D32:D47)</f>
        <v>328833.34333333332</v>
      </c>
      <c r="E48" s="10">
        <f>SUM(E32:E47)</f>
        <v>365833.34333333332</v>
      </c>
      <c r="F48" s="10">
        <f t="shared" ref="F48:L48" si="7">SUM(F32:F47)</f>
        <v>12600</v>
      </c>
      <c r="G48" s="10">
        <f t="shared" si="7"/>
        <v>94850</v>
      </c>
      <c r="H48" s="10">
        <f t="shared" si="7"/>
        <v>107450</v>
      </c>
      <c r="I48" s="10">
        <f t="shared" si="7"/>
        <v>49600.000000000007</v>
      </c>
      <c r="J48" s="10">
        <f t="shared" si="7"/>
        <v>423683.34333333327</v>
      </c>
      <c r="K48" s="10">
        <f t="shared" si="7"/>
        <v>473283.34333333338</v>
      </c>
      <c r="L48" s="10">
        <f t="shared" si="7"/>
        <v>15535.423413693346</v>
      </c>
      <c r="M48" s="10">
        <f>SUM(M32:M47)</f>
        <v>66630.354120861448</v>
      </c>
      <c r="N48" s="10">
        <f>SUM(N32:N47)</f>
        <v>82165.7775345548</v>
      </c>
      <c r="O48" s="10">
        <f>SUM(O32:O47)</f>
        <v>555449.12086788821</v>
      </c>
    </row>
    <row r="51" spans="2:10" ht="35.25" customHeight="1" x14ac:dyDescent="0.25">
      <c r="B51" s="30" t="s">
        <v>72</v>
      </c>
      <c r="C51" s="30"/>
      <c r="D51" s="30"/>
      <c r="E51" s="30"/>
      <c r="F51" s="30"/>
      <c r="G51" s="30"/>
      <c r="H51" s="30"/>
      <c r="I51" s="30"/>
      <c r="J51" s="30"/>
    </row>
  </sheetData>
  <mergeCells count="61">
    <mergeCell ref="C4:D4"/>
    <mergeCell ref="E4:F4"/>
    <mergeCell ref="G4:H4"/>
    <mergeCell ref="C5:D5"/>
    <mergeCell ref="E5:F5"/>
    <mergeCell ref="G5:H5"/>
    <mergeCell ref="C6:D6"/>
    <mergeCell ref="E6:F6"/>
    <mergeCell ref="G6:H6"/>
    <mergeCell ref="C7:D7"/>
    <mergeCell ref="E7:F7"/>
    <mergeCell ref="G7:H7"/>
    <mergeCell ref="C8:D8"/>
    <mergeCell ref="E8:F8"/>
    <mergeCell ref="G8:H8"/>
    <mergeCell ref="C9:D9"/>
    <mergeCell ref="E9:F9"/>
    <mergeCell ref="G9:H9"/>
    <mergeCell ref="C10:D10"/>
    <mergeCell ref="E10:F10"/>
    <mergeCell ref="G10:H10"/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L30:N30"/>
    <mergeCell ref="O30:O31"/>
    <mergeCell ref="C20:D20"/>
    <mergeCell ref="E20:F20"/>
    <mergeCell ref="G20:H20"/>
    <mergeCell ref="C21:D21"/>
    <mergeCell ref="E21:F21"/>
    <mergeCell ref="G21:H21"/>
    <mergeCell ref="B51:J51"/>
    <mergeCell ref="B30:B31"/>
    <mergeCell ref="C30:E30"/>
    <mergeCell ref="F30:H30"/>
    <mergeCell ref="I30:K30"/>
  </mergeCells>
  <pageMargins left="0.7" right="0.7" top="0.75" bottom="0.75" header="0.3" footer="0.3"/>
  <pageSetup paperSize="9" scale="55" orientation="landscape" horizontalDpi="0" verticalDpi="0" r:id="rId1"/>
  <ignoredErrors>
    <ignoredError sqref="C31:D31 F31:G31 I31:J31 L31:M31" numberStoredAsText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9"/>
  <sheetViews>
    <sheetView showGridLines="0" workbookViewId="0">
      <selection activeCell="O22" sqref="O22"/>
    </sheetView>
  </sheetViews>
  <sheetFormatPr defaultRowHeight="15" x14ac:dyDescent="0.25"/>
  <cols>
    <col min="2" max="2" width="36.28515625" bestFit="1" customWidth="1"/>
    <col min="3" max="4" width="11.5703125" bestFit="1" customWidth="1"/>
    <col min="5" max="5" width="11.5703125" customWidth="1"/>
    <col min="6" max="6" width="10.42578125" bestFit="1" customWidth="1"/>
    <col min="7" max="7" width="12.28515625" customWidth="1"/>
    <col min="8" max="9" width="11.5703125" bestFit="1" customWidth="1"/>
    <col min="10" max="10" width="14.7109375" customWidth="1"/>
    <col min="11" max="11" width="14.42578125" customWidth="1"/>
    <col min="12" max="13" width="11.5703125" bestFit="1" customWidth="1"/>
    <col min="14" max="14" width="11.5703125" customWidth="1"/>
    <col min="15" max="15" width="19.85546875" customWidth="1"/>
  </cols>
  <sheetData>
    <row r="2" spans="2:8" x14ac:dyDescent="0.25">
      <c r="B2" s="1" t="s">
        <v>70</v>
      </c>
      <c r="C2" s="2"/>
      <c r="D2" s="3"/>
    </row>
    <row r="3" spans="2:8" x14ac:dyDescent="0.25">
      <c r="B3" s="3"/>
      <c r="C3" s="2"/>
      <c r="D3" s="3"/>
    </row>
    <row r="4" spans="2:8" ht="86.25" customHeight="1" x14ac:dyDescent="0.25">
      <c r="B4" s="4" t="s">
        <v>0</v>
      </c>
      <c r="C4" s="28" t="s">
        <v>1</v>
      </c>
      <c r="D4" s="29"/>
      <c r="E4" s="28" t="s">
        <v>2</v>
      </c>
      <c r="F4" s="29"/>
      <c r="G4" s="28" t="s">
        <v>3</v>
      </c>
      <c r="H4" s="29"/>
    </row>
    <row r="5" spans="2:8" x14ac:dyDescent="0.25">
      <c r="B5" s="5" t="s">
        <v>36</v>
      </c>
      <c r="C5" s="24">
        <v>18</v>
      </c>
      <c r="D5" s="24"/>
      <c r="E5" s="24">
        <v>1</v>
      </c>
      <c r="F5" s="24"/>
      <c r="G5" s="24">
        <f>SUM(C5:F5)</f>
        <v>19</v>
      </c>
      <c r="H5" s="24"/>
    </row>
    <row r="6" spans="2:8" x14ac:dyDescent="0.25">
      <c r="B6" s="5" t="s">
        <v>37</v>
      </c>
      <c r="C6" s="24">
        <v>23</v>
      </c>
      <c r="D6" s="24"/>
      <c r="E6" s="24">
        <v>0</v>
      </c>
      <c r="F6" s="24"/>
      <c r="G6" s="24">
        <f t="shared" ref="G6:G9" si="0">SUM(C6:F6)</f>
        <v>23</v>
      </c>
      <c r="H6" s="24"/>
    </row>
    <row r="7" spans="2:8" x14ac:dyDescent="0.25">
      <c r="B7" s="5" t="s">
        <v>38</v>
      </c>
      <c r="C7" s="24">
        <v>19</v>
      </c>
      <c r="D7" s="24"/>
      <c r="E7" s="24">
        <v>1</v>
      </c>
      <c r="F7" s="24"/>
      <c r="G7" s="24">
        <f t="shared" si="0"/>
        <v>20</v>
      </c>
      <c r="H7" s="24"/>
    </row>
    <row r="8" spans="2:8" x14ac:dyDescent="0.25">
      <c r="B8" s="5" t="s">
        <v>39</v>
      </c>
      <c r="C8" s="24">
        <v>22</v>
      </c>
      <c r="D8" s="24"/>
      <c r="E8" s="24">
        <v>0</v>
      </c>
      <c r="F8" s="24"/>
      <c r="G8" s="24">
        <f t="shared" si="0"/>
        <v>22</v>
      </c>
      <c r="H8" s="24"/>
    </row>
    <row r="9" spans="2:8" x14ac:dyDescent="0.25">
      <c r="B9" s="5" t="s">
        <v>40</v>
      </c>
      <c r="C9" s="24">
        <v>28</v>
      </c>
      <c r="D9" s="24"/>
      <c r="E9" s="24">
        <v>1</v>
      </c>
      <c r="F9" s="24"/>
      <c r="G9" s="24">
        <f t="shared" si="0"/>
        <v>29</v>
      </c>
      <c r="H9" s="24"/>
    </row>
    <row r="10" spans="2:8" x14ac:dyDescent="0.25">
      <c r="B10" s="6" t="s">
        <v>9</v>
      </c>
      <c r="C10" s="25">
        <f>SUM(C5:D9)</f>
        <v>110</v>
      </c>
      <c r="D10" s="25"/>
      <c r="E10" s="25">
        <f>SUM(E5:F9)</f>
        <v>3</v>
      </c>
      <c r="F10" s="25"/>
      <c r="G10" s="25">
        <f>SUM(G5:H9)</f>
        <v>113</v>
      </c>
      <c r="H10" s="25"/>
    </row>
    <row r="16" spans="2:8" x14ac:dyDescent="0.25">
      <c r="B16" s="7" t="s">
        <v>71</v>
      </c>
    </row>
    <row r="19" spans="2:15" ht="45" customHeight="1" x14ac:dyDescent="0.25">
      <c r="B19" s="33" t="s">
        <v>0</v>
      </c>
      <c r="C19" s="35" t="s">
        <v>13</v>
      </c>
      <c r="D19" s="36"/>
      <c r="E19" s="37"/>
      <c r="F19" s="35" t="s">
        <v>14</v>
      </c>
      <c r="G19" s="36"/>
      <c r="H19" s="37"/>
      <c r="I19" s="35" t="s">
        <v>15</v>
      </c>
      <c r="J19" s="36"/>
      <c r="K19" s="37"/>
      <c r="L19" s="35" t="s">
        <v>16</v>
      </c>
      <c r="M19" s="36"/>
      <c r="N19" s="36"/>
      <c r="O19" s="45" t="s">
        <v>34</v>
      </c>
    </row>
    <row r="20" spans="2:15" x14ac:dyDescent="0.25">
      <c r="B20" s="40"/>
      <c r="C20" s="15" t="s">
        <v>41</v>
      </c>
      <c r="D20" s="15" t="s">
        <v>73</v>
      </c>
      <c r="E20" s="18" t="s">
        <v>9</v>
      </c>
      <c r="F20" s="15" t="s">
        <v>41</v>
      </c>
      <c r="G20" s="15" t="s">
        <v>73</v>
      </c>
      <c r="H20" s="18" t="s">
        <v>9</v>
      </c>
      <c r="I20" s="15" t="s">
        <v>41</v>
      </c>
      <c r="J20" s="15" t="s">
        <v>73</v>
      </c>
      <c r="K20" s="18" t="s">
        <v>9</v>
      </c>
      <c r="L20" s="15" t="s">
        <v>41</v>
      </c>
      <c r="M20" s="15" t="s">
        <v>73</v>
      </c>
      <c r="N20" s="18" t="s">
        <v>9</v>
      </c>
      <c r="O20" s="46"/>
    </row>
    <row r="21" spans="2:15" x14ac:dyDescent="0.25">
      <c r="B21" s="5" t="s">
        <v>36</v>
      </c>
      <c r="C21" s="8">
        <v>3000</v>
      </c>
      <c r="D21" s="8">
        <v>12000</v>
      </c>
      <c r="E21" s="8">
        <f>SUM(C21:D21)</f>
        <v>15000</v>
      </c>
      <c r="F21" s="8">
        <v>1750.0000000000002</v>
      </c>
      <c r="G21" s="8">
        <v>3500.0000000000005</v>
      </c>
      <c r="H21" s="8">
        <f>SUM(F21:G21)</f>
        <v>5250.0000000000009</v>
      </c>
      <c r="I21" s="8">
        <f>C21+F21</f>
        <v>4750</v>
      </c>
      <c r="J21" s="8">
        <f>D21+G21</f>
        <v>15500</v>
      </c>
      <c r="K21" s="8">
        <f>SUM(I21:J21)</f>
        <v>20250</v>
      </c>
      <c r="L21" s="8">
        <v>1484.58750315259</v>
      </c>
      <c r="M21" s="8">
        <v>764.76197982345525</v>
      </c>
      <c r="N21" s="8">
        <f>SUM(L21:M21)</f>
        <v>2249.3494829760452</v>
      </c>
      <c r="O21" s="8">
        <f>K21+N21</f>
        <v>22499.349482976046</v>
      </c>
    </row>
    <row r="22" spans="2:15" x14ac:dyDescent="0.25">
      <c r="B22" s="5" t="s">
        <v>37</v>
      </c>
      <c r="C22" s="8"/>
      <c r="D22" s="8">
        <v>15000.000000000002</v>
      </c>
      <c r="E22" s="8">
        <f t="shared" ref="E22:E25" si="1">SUM(C22:D22)</f>
        <v>15000.000000000002</v>
      </c>
      <c r="F22" s="8"/>
      <c r="G22" s="8">
        <v>8050.0000000000009</v>
      </c>
      <c r="H22" s="8">
        <f t="shared" ref="H22:H25" si="2">SUM(F22:G22)</f>
        <v>8050.0000000000009</v>
      </c>
      <c r="I22" s="8">
        <f t="shared" ref="I22:J25" si="3">C22+F22</f>
        <v>0</v>
      </c>
      <c r="J22" s="8">
        <f>D22+G22</f>
        <v>23050.000000000004</v>
      </c>
      <c r="K22" s="8">
        <f>SUM(I22:J22)</f>
        <v>23050.000000000004</v>
      </c>
      <c r="L22" s="8">
        <v>0</v>
      </c>
      <c r="M22" s="8">
        <v>0</v>
      </c>
      <c r="N22" s="8">
        <f>SUM(L22:M22)</f>
        <v>0</v>
      </c>
      <c r="O22" s="8">
        <f t="shared" ref="O22:O25" si="4">K22+N22</f>
        <v>23050.000000000004</v>
      </c>
    </row>
    <row r="23" spans="2:15" x14ac:dyDescent="0.25">
      <c r="B23" s="5" t="s">
        <v>38</v>
      </c>
      <c r="C23" s="8"/>
      <c r="D23" s="8">
        <v>15000</v>
      </c>
      <c r="E23" s="8">
        <f t="shared" si="1"/>
        <v>15000</v>
      </c>
      <c r="F23" s="8"/>
      <c r="G23" s="8">
        <v>6650</v>
      </c>
      <c r="H23" s="8">
        <f t="shared" si="2"/>
        <v>6650</v>
      </c>
      <c r="I23" s="8">
        <f t="shared" si="3"/>
        <v>0</v>
      </c>
      <c r="J23" s="8">
        <f t="shared" si="3"/>
        <v>21650</v>
      </c>
      <c r="K23" s="8">
        <f t="shared" ref="K23:K25" si="5">SUM(I23:J23)</f>
        <v>21650</v>
      </c>
      <c r="L23" s="8">
        <v>325</v>
      </c>
      <c r="M23" s="8">
        <v>29.596592735454834</v>
      </c>
      <c r="N23" s="8">
        <f>SUM(L23:M23)</f>
        <v>354.59659273545481</v>
      </c>
      <c r="O23" s="8">
        <f t="shared" si="4"/>
        <v>22004.596592735455</v>
      </c>
    </row>
    <row r="24" spans="2:15" x14ac:dyDescent="0.25">
      <c r="B24" s="5" t="s">
        <v>39</v>
      </c>
      <c r="C24" s="8">
        <v>2500</v>
      </c>
      <c r="D24" s="8">
        <v>12500</v>
      </c>
      <c r="E24" s="8">
        <f t="shared" si="1"/>
        <v>15000</v>
      </c>
      <c r="F24" s="8">
        <v>1400</v>
      </c>
      <c r="G24" s="8">
        <v>5600</v>
      </c>
      <c r="H24" s="8">
        <f t="shared" si="2"/>
        <v>7000</v>
      </c>
      <c r="I24" s="8">
        <f t="shared" si="3"/>
        <v>3900</v>
      </c>
      <c r="J24" s="8">
        <f t="shared" si="3"/>
        <v>18100</v>
      </c>
      <c r="K24" s="8">
        <f t="shared" si="5"/>
        <v>22000</v>
      </c>
      <c r="L24" s="8">
        <v>664.80926860025227</v>
      </c>
      <c r="M24" s="8">
        <v>199.88965952080707</v>
      </c>
      <c r="N24" s="8">
        <f>SUM(L24:M24)</f>
        <v>864.69892812105934</v>
      </c>
      <c r="O24" s="8">
        <f t="shared" si="4"/>
        <v>22864.698928121059</v>
      </c>
    </row>
    <row r="25" spans="2:15" x14ac:dyDescent="0.25">
      <c r="B25" s="5" t="s">
        <v>40</v>
      </c>
      <c r="C25" s="8">
        <v>1250</v>
      </c>
      <c r="D25" s="8">
        <v>10000</v>
      </c>
      <c r="E25" s="8">
        <f t="shared" si="1"/>
        <v>11250</v>
      </c>
      <c r="F25" s="8">
        <v>700</v>
      </c>
      <c r="G25" s="8">
        <v>5950</v>
      </c>
      <c r="H25" s="8">
        <f t="shared" si="2"/>
        <v>6650</v>
      </c>
      <c r="I25" s="8">
        <f t="shared" si="3"/>
        <v>1950</v>
      </c>
      <c r="J25" s="8">
        <f t="shared" si="3"/>
        <v>15950</v>
      </c>
      <c r="K25" s="8">
        <f t="shared" si="5"/>
        <v>17900</v>
      </c>
      <c r="L25" s="8">
        <v>1405.4644808743169</v>
      </c>
      <c r="M25" s="8">
        <v>2685.4709096753459</v>
      </c>
      <c r="N25" s="8">
        <f>SUM(L25:M25)</f>
        <v>4090.9353905496628</v>
      </c>
      <c r="O25" s="8">
        <f t="shared" si="4"/>
        <v>21990.935390549661</v>
      </c>
    </row>
    <row r="26" spans="2:15" x14ac:dyDescent="0.25">
      <c r="B26" s="9" t="s">
        <v>12</v>
      </c>
      <c r="C26" s="10">
        <f>SUM(C21:C25)</f>
        <v>6750</v>
      </c>
      <c r="D26" s="10">
        <f>SUM(D21:D25)</f>
        <v>64500</v>
      </c>
      <c r="E26" s="10">
        <f>SUM(E21:E25)</f>
        <v>71250</v>
      </c>
      <c r="F26" s="10">
        <f>SUM(F21:F25)</f>
        <v>3850</v>
      </c>
      <c r="G26" s="10">
        <f t="shared" ref="G26:J26" si="6">SUM(G21:G25)</f>
        <v>29750</v>
      </c>
      <c r="H26" s="10">
        <f t="shared" si="6"/>
        <v>33600</v>
      </c>
      <c r="I26" s="10">
        <f t="shared" si="6"/>
        <v>10600</v>
      </c>
      <c r="J26" s="10">
        <f t="shared" si="6"/>
        <v>94250</v>
      </c>
      <c r="K26" s="10">
        <f>SUM(K21:K25)</f>
        <v>104850</v>
      </c>
      <c r="L26" s="10">
        <f>SUM(L21:L25)</f>
        <v>3879.861252627159</v>
      </c>
      <c r="M26" s="10">
        <f>SUM(M21:M25)</f>
        <v>3679.719141755063</v>
      </c>
      <c r="N26" s="10">
        <f>SUM(N21:N25)</f>
        <v>7559.5803943822229</v>
      </c>
      <c r="O26" s="10">
        <f>SUM(O21:O25)</f>
        <v>112409.58039438221</v>
      </c>
    </row>
    <row r="29" spans="2:15" ht="29.25" customHeight="1" x14ac:dyDescent="0.25">
      <c r="B29" s="30" t="s">
        <v>72</v>
      </c>
      <c r="C29" s="30"/>
      <c r="D29" s="30"/>
      <c r="E29" s="30"/>
      <c r="F29" s="30"/>
      <c r="G29" s="30"/>
      <c r="H29" s="30"/>
      <c r="I29" s="30"/>
      <c r="J29" s="30"/>
    </row>
  </sheetData>
  <mergeCells count="28">
    <mergeCell ref="C4:D4"/>
    <mergeCell ref="E4:F4"/>
    <mergeCell ref="G4:H4"/>
    <mergeCell ref="C5:D5"/>
    <mergeCell ref="E5:F5"/>
    <mergeCell ref="G5:H5"/>
    <mergeCell ref="C6:D6"/>
    <mergeCell ref="E6:F6"/>
    <mergeCell ref="G6:H6"/>
    <mergeCell ref="C7:D7"/>
    <mergeCell ref="E7:F7"/>
    <mergeCell ref="G7:H7"/>
    <mergeCell ref="C8:D8"/>
    <mergeCell ref="E8:F8"/>
    <mergeCell ref="G8:H8"/>
    <mergeCell ref="C9:D9"/>
    <mergeCell ref="E9:F9"/>
    <mergeCell ref="G9:H9"/>
    <mergeCell ref="I19:K19"/>
    <mergeCell ref="L19:N19"/>
    <mergeCell ref="O19:O20"/>
    <mergeCell ref="B29:J29"/>
    <mergeCell ref="C10:D10"/>
    <mergeCell ref="E10:F10"/>
    <mergeCell ref="G10:H10"/>
    <mergeCell ref="B19:B20"/>
    <mergeCell ref="C19:E19"/>
    <mergeCell ref="F19:H19"/>
  </mergeCells>
  <pageMargins left="0.7" right="0.7" top="0.75" bottom="0.75" header="0.3" footer="0.3"/>
  <ignoredErrors>
    <ignoredError sqref="C20:D20 F20:G20 I20:J20 L20:M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CDA-COMPENSI EPPI</vt:lpstr>
      <vt:lpstr>CDA-COMPENSI ESTERNI</vt:lpstr>
      <vt:lpstr>CIG-COMPENSI EPPI</vt:lpstr>
      <vt:lpstr>CS-COMPENSI EPPI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Gozzi</dc:creator>
  <cp:lastModifiedBy>Fulvio D'Alessio</cp:lastModifiedBy>
  <cp:lastPrinted>2016-07-29T08:11:00Z</cp:lastPrinted>
  <dcterms:created xsi:type="dcterms:W3CDTF">2016-04-06T14:21:48Z</dcterms:created>
  <dcterms:modified xsi:type="dcterms:W3CDTF">2018-05-30T08:44:35Z</dcterms:modified>
</cp:coreProperties>
</file>