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f.dalessio.EPPI\Downloads\"/>
    </mc:Choice>
  </mc:AlternateContent>
  <xr:revisionPtr revIDLastSave="0" documentId="13_ncr:1_{8BA7A45E-5B15-40E7-9FCA-AFC38821C4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DA-COMPENSI EPPI 2018-2022" sheetId="6" r:id="rId1"/>
    <sheet name="CDA-COMPENSI EPPI 2022_2026" sheetId="9" r:id="rId2"/>
    <sheet name="CIG-COMPENSI EPPI 2018-2022" sheetId="7" r:id="rId3"/>
    <sheet name="CIG-COMPENSI EPPI 2022-2026" sheetId="10" r:id="rId4"/>
    <sheet name="CS-COMPENSI EPPI 2018-2022" sheetId="8" r:id="rId5"/>
    <sheet name="CS-COMPENSI EPPI 2022-2026" sheetId="11" r:id="rId6"/>
  </sheets>
  <definedNames>
    <definedName name="_xlnm.Print_Area" localSheetId="0">'CDA-COMPENSI EPPI 2018-2022'!$B$13:$O$22</definedName>
    <definedName name="_xlnm.Print_Area" localSheetId="2">'CIG-COMPENSI EPPI 2018-2022'!$B$23:$O$44</definedName>
    <definedName name="_xlnm.Print_Area" localSheetId="4">'CS-COMPENSI EPPI 2018-2022'!$B$12:$O$21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0" l="1"/>
  <c r="C18" i="8" l="1"/>
  <c r="C43" i="10"/>
  <c r="C20" i="11"/>
  <c r="C20" i="8"/>
  <c r="C19" i="11"/>
  <c r="C19" i="8"/>
  <c r="C21" i="11" l="1"/>
  <c r="E10" i="11"/>
  <c r="C10" i="11"/>
  <c r="G9" i="11"/>
  <c r="G8" i="11"/>
  <c r="G7" i="11"/>
  <c r="G6" i="11"/>
  <c r="G5" i="11"/>
  <c r="G10" i="11" l="1"/>
  <c r="G17" i="10"/>
  <c r="G16" i="10"/>
  <c r="G15" i="10"/>
  <c r="C43" i="7"/>
  <c r="C41" i="10"/>
  <c r="C41" i="7"/>
  <c r="C40" i="10"/>
  <c r="C40" i="7"/>
  <c r="C39" i="10"/>
  <c r="C39" i="7"/>
  <c r="C35" i="10"/>
  <c r="C37" i="7"/>
  <c r="C34" i="10"/>
  <c r="C36" i="7"/>
  <c r="C33" i="7"/>
  <c r="C33" i="10"/>
  <c r="C32" i="7"/>
  <c r="C32" i="10"/>
  <c r="C31" i="7"/>
  <c r="C31" i="10"/>
  <c r="C29" i="10"/>
  <c r="C30" i="7"/>
  <c r="C28" i="10"/>
  <c r="E21" i="10"/>
  <c r="C21" i="10"/>
  <c r="G20" i="10"/>
  <c r="G19" i="10"/>
  <c r="G18" i="10"/>
  <c r="G14" i="10"/>
  <c r="G13" i="10"/>
  <c r="G12" i="10"/>
  <c r="G11" i="10"/>
  <c r="G10" i="10"/>
  <c r="G9" i="10"/>
  <c r="G8" i="10"/>
  <c r="G7" i="10"/>
  <c r="G6" i="10"/>
  <c r="C29" i="7"/>
  <c r="C44" i="10" l="1"/>
  <c r="G21" i="10"/>
  <c r="C22" i="9" l="1"/>
  <c r="E11" i="9"/>
  <c r="C11" i="9"/>
  <c r="G10" i="9"/>
  <c r="G9" i="9"/>
  <c r="G8" i="9"/>
  <c r="G7" i="9"/>
  <c r="G6" i="9"/>
  <c r="G6" i="6"/>
  <c r="G11" i="9" l="1"/>
  <c r="G7" i="8" l="1"/>
  <c r="G7" i="7"/>
  <c r="G8" i="7"/>
  <c r="G9" i="7"/>
  <c r="G10" i="7"/>
  <c r="G10" i="6" l="1"/>
  <c r="G9" i="6"/>
  <c r="G8" i="6"/>
  <c r="G7" i="6"/>
  <c r="C21" i="8"/>
  <c r="G11" i="6" l="1"/>
  <c r="C44" i="7"/>
  <c r="C22" i="6"/>
  <c r="G15" i="7" l="1"/>
  <c r="E10" i="8" l="1"/>
  <c r="C10" i="8"/>
  <c r="G9" i="8"/>
  <c r="G8" i="8"/>
  <c r="G6" i="8"/>
  <c r="G5" i="8"/>
  <c r="G10" i="8" l="1"/>
  <c r="E21" i="7"/>
  <c r="C21" i="7"/>
  <c r="G20" i="7"/>
  <c r="G19" i="7"/>
  <c r="G18" i="7"/>
  <c r="G17" i="7"/>
  <c r="G16" i="7"/>
  <c r="G14" i="7"/>
  <c r="G13" i="7"/>
  <c r="G12" i="7"/>
  <c r="G11" i="7"/>
  <c r="G6" i="7"/>
  <c r="G5" i="7"/>
  <c r="E11" i="6"/>
  <c r="C11" i="6"/>
  <c r="G21" i="7" l="1"/>
</calcChain>
</file>

<file path=xl/sharedStrings.xml><?xml version="1.0" encoding="utf-8"?>
<sst xmlns="http://schemas.openxmlformats.org/spreadsheetml/2006/main" count="170" uniqueCount="53">
  <si>
    <t>CONSIGLIERE</t>
  </si>
  <si>
    <t>N° GIORNATE PRESENZE ISTITUZIONALI
(indennità di partecipazione)</t>
  </si>
  <si>
    <t>N° GIORNATE PRESENZE NON ISTITUZIONALI
(solo rimborso spese)</t>
  </si>
  <si>
    <t>N° GIORNATE PRESENZE TOTALI</t>
  </si>
  <si>
    <t>BIGNAMI VALERIO</t>
  </si>
  <si>
    <t>BERNASCONI PAOLO</t>
  </si>
  <si>
    <t>GIORDANO MARIO</t>
  </si>
  <si>
    <t>SCOZZAI GIANNI</t>
  </si>
  <si>
    <t>ARMATO PAOLO</t>
  </si>
  <si>
    <t>TOTALE</t>
  </si>
  <si>
    <t xml:space="preserve">BERNASCONI PAOLO </t>
  </si>
  <si>
    <t xml:space="preserve">GIORDANO MARIO </t>
  </si>
  <si>
    <t>Totale complessivo</t>
  </si>
  <si>
    <t>BLANCO DONATO</t>
  </si>
  <si>
    <t>CATTARUZZA DORIGO SILVIO</t>
  </si>
  <si>
    <t>DE FAVERI PIETRO</t>
  </si>
  <si>
    <t>FORTE SALVATORE</t>
  </si>
  <si>
    <t>PARAVANO PAOLO</t>
  </si>
  <si>
    <t>TOTALE COMPENSO DA CU</t>
  </si>
  <si>
    <t>DE GIRARDI ROBERTO</t>
  </si>
  <si>
    <t>AMADORI RINO</t>
  </si>
  <si>
    <t>BENDINELLI LORENZO</t>
  </si>
  <si>
    <t>CATTARUZZA SILVIO</t>
  </si>
  <si>
    <t>CONTI PIERPAOLO</t>
  </si>
  <si>
    <t>FLORIO GIOVANNI</t>
  </si>
  <si>
    <t>FONTANELLI FABRIZIO</t>
  </si>
  <si>
    <t>GAVANA ROBERTO</t>
  </si>
  <si>
    <t>PASTORELLI ANDREA</t>
  </si>
  <si>
    <t>SEGRETO MAURIZIO</t>
  </si>
  <si>
    <t>VENEZIANI MAURO IGNAZIO</t>
  </si>
  <si>
    <t>ZACCONE SALVATORE</t>
  </si>
  <si>
    <t>SPANO' PIERUMBERTO</t>
  </si>
  <si>
    <t>CEMPELLA PIER GIORGIO</t>
  </si>
  <si>
    <t>SCILIBERTO  SEBASTIANO</t>
  </si>
  <si>
    <t>MOLINARI FABIO</t>
  </si>
  <si>
    <t xml:space="preserve">TOTALE COMPENSO DA CU
</t>
  </si>
  <si>
    <t>MESTICHELLA ANTONELLA</t>
  </si>
  <si>
    <t>TABELLA 2.  COMPENSI LORDI EPPI CORRISPOSTI NEL 2022  (fonte dati certificazione unica 2023)*</t>
  </si>
  <si>
    <t>* I dati riportati sono riferiti ai compensi  liquidati nel 2022 ai singoli consiglieri (al netto dell'IVA e del contributo previdenziale)  e certificati con la Certificazione Unica 2023</t>
  </si>
  <si>
    <t>TABELLA 2.  COMPENSI LORDI EPPI CORRISPOSTI NEL 2022 (fonte dati certificazione unica 2023)*</t>
  </si>
  <si>
    <t>CASULA FABIANA</t>
  </si>
  <si>
    <t>TABELLA  1. N° GIORNATE DI PRESENZA 01.01.2022 - 31.05.2022</t>
  </si>
  <si>
    <t xml:space="preserve">CONSIGLIERE </t>
  </si>
  <si>
    <t>TABELLA 2.  COMPENSI LORDI EPPI CORRISPOSTI DAL 01.01.2022 AL 31.05.2022 (fonte dati certificazione unica 2023)*</t>
  </si>
  <si>
    <t>MANTOVANI ANDREA</t>
  </si>
  <si>
    <t>STEFANO MARCO</t>
  </si>
  <si>
    <t>MONACO DONATELLA</t>
  </si>
  <si>
    <t>BAZZO MARCO</t>
  </si>
  <si>
    <t>TABELLA  1. N° GIORNATE DI PRESENZA 01.06.2022 - 31.12.2022</t>
  </si>
  <si>
    <t>TABELLA  1. N° GIORNATE DI PRESENZA 01.01.2022 - 30.09.2022</t>
  </si>
  <si>
    <t>TABELLA  1. N° GIORNATE DI PRESENZA 01.10.2022 - 31.12.2022</t>
  </si>
  <si>
    <t>MARCHESE ALBERTO</t>
  </si>
  <si>
    <t>CANINO PIERPAOLO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</si>
</sst>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43" fontId="4" fillId="0" borderId="0" xfId="1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8" fillId="0" borderId="1" xfId="0" applyFont="1" applyBorder="1"/>
    <xf numFmtId="0" fontId="3" fillId="3" borderId="0" xfId="0" applyFont="1" applyFill="1"/>
    <xf numFmtId="0" fontId="3" fillId="3" borderId="1" xfId="0" applyFont="1" applyFill="1" applyBorder="1"/>
    <xf numFmtId="43" fontId="3" fillId="3" borderId="1" xfId="1" applyFont="1" applyFill="1" applyBorder="1"/>
    <xf numFmtId="43" fontId="0" fillId="0" borderId="0" xfId="1" applyFont="1"/>
    <xf numFmtId="43" fontId="4" fillId="0" borderId="3" xfId="1" applyFont="1" applyFill="1" applyBorder="1"/>
    <xf numFmtId="43" fontId="4" fillId="0" borderId="1" xfId="1" applyFont="1" applyFill="1" applyBorder="1"/>
    <xf numFmtId="0" fontId="4" fillId="0" borderId="1" xfId="0" applyFont="1" applyBorder="1"/>
    <xf numFmtId="0" fontId="0" fillId="0" borderId="0" xfId="0" applyAlignment="1">
      <alignment horizontal="left" vertical="center" wrapText="1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3" fontId="7" fillId="0" borderId="4" xfId="2" applyNumberFormat="1" applyFont="1" applyBorder="1" applyAlignment="1">
      <alignment horizontal="center" vertical="top"/>
    </xf>
    <xf numFmtId="3" fontId="7" fillId="0" borderId="5" xfId="2" applyNumberFormat="1" applyFont="1" applyBorder="1" applyAlignment="1">
      <alignment horizontal="center" vertical="top"/>
    </xf>
    <xf numFmtId="3" fontId="7" fillId="0" borderId="1" xfId="2" applyNumberFormat="1" applyFont="1" applyBorder="1" applyAlignment="1">
      <alignment horizontal="center" vertical="top"/>
    </xf>
    <xf numFmtId="43" fontId="5" fillId="2" borderId="6" xfId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/>
    </xf>
    <xf numFmtId="41" fontId="7" fillId="0" borderId="1" xfId="2" applyNumberFormat="1" applyFont="1" applyBorder="1" applyAlignment="1">
      <alignment horizontal="center" vertical="top"/>
    </xf>
  </cellXfs>
  <cellStyles count="4">
    <cellStyle name="Migliaia" xfId="1" builtinId="3"/>
    <cellStyle name="Migliaia 2" xfId="3" xr:uid="{00000000-0005-0000-0000-000030000000}"/>
    <cellStyle name="Normale" xfId="0" builtinId="0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1485900</xdr:colOff>
      <xdr:row>29</xdr:row>
      <xdr:rowOff>107451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770C634-93F1-4B77-9BD0-3BABF5161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04660"/>
          <a:ext cx="3101340" cy="838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23</xdr:row>
      <xdr:rowOff>514350</xdr:rowOff>
    </xdr:from>
    <xdr:to>
      <xdr:col>2</xdr:col>
      <xdr:colOff>1390650</xdr:colOff>
      <xdr:row>28</xdr:row>
      <xdr:rowOff>103641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BC2B09B-D79C-4C81-888C-9EC3DAA2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6793230"/>
          <a:ext cx="3101340" cy="8389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2</xdr:col>
      <xdr:colOff>89535</xdr:colOff>
      <xdr:row>52</xdr:row>
      <xdr:rowOff>105546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21C0B4-042F-4AF2-9A03-02DE9180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11601450"/>
          <a:ext cx="3057525" cy="867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46</xdr:row>
      <xdr:rowOff>419100</xdr:rowOff>
    </xdr:from>
    <xdr:to>
      <xdr:col>1</xdr:col>
      <xdr:colOff>3108960</xdr:colOff>
      <xdr:row>51</xdr:row>
      <xdr:rowOff>84591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EE7E7D0-0DBA-49D0-95F1-B0A34EEE3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3460" y="10279380"/>
          <a:ext cx="3101340" cy="8389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1485900</xdr:colOff>
      <xdr:row>30</xdr:row>
      <xdr:rowOff>96021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8F510E-2637-4F1D-90A4-F5D2FD98F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81850"/>
          <a:ext cx="3905250" cy="10485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1485900</xdr:colOff>
      <xdr:row>30</xdr:row>
      <xdr:rowOff>96021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5B22B16-1D0B-4250-8AA2-D058C88F5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781800"/>
          <a:ext cx="3977640" cy="101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J24"/>
  <sheetViews>
    <sheetView showGridLines="0" tabSelected="1" workbookViewId="0">
      <selection activeCell="G20" sqref="G20"/>
    </sheetView>
  </sheetViews>
  <sheetFormatPr defaultRowHeight="14.4" x14ac:dyDescent="0.3"/>
  <cols>
    <col min="2" max="2" width="23.5546875" bestFit="1" customWidth="1"/>
    <col min="3" max="3" width="28.109375" customWidth="1"/>
    <col min="4" max="4" width="6" customWidth="1"/>
    <col min="5" max="5" width="12.88671875" customWidth="1"/>
    <col min="6" max="6" width="11" customWidth="1"/>
    <col min="7" max="7" width="11.5546875" bestFit="1" customWidth="1"/>
    <col min="8" max="8" width="15.5546875" customWidth="1"/>
    <col min="9" max="9" width="13.6640625" customWidth="1"/>
    <col min="10" max="11" width="12.6640625" bestFit="1" customWidth="1"/>
    <col min="12" max="14" width="11.5546875" bestFit="1" customWidth="1"/>
    <col min="15" max="15" width="24.33203125" customWidth="1"/>
  </cols>
  <sheetData>
    <row r="3" spans="2:8" x14ac:dyDescent="0.3">
      <c r="B3" s="1" t="s">
        <v>41</v>
      </c>
      <c r="C3" s="2"/>
    </row>
    <row r="4" spans="2:8" x14ac:dyDescent="0.3">
      <c r="C4" s="2"/>
    </row>
    <row r="5" spans="2:8" ht="88.5" customHeight="1" x14ac:dyDescent="0.3">
      <c r="B5" s="3" t="s">
        <v>42</v>
      </c>
      <c r="C5" s="24" t="s">
        <v>1</v>
      </c>
      <c r="D5" s="25"/>
      <c r="E5" s="26" t="s">
        <v>2</v>
      </c>
      <c r="F5" s="27"/>
      <c r="G5" s="26" t="s">
        <v>3</v>
      </c>
      <c r="H5" s="27"/>
    </row>
    <row r="6" spans="2:8" x14ac:dyDescent="0.3">
      <c r="B6" s="4" t="s">
        <v>4</v>
      </c>
      <c r="C6" s="21">
        <v>8</v>
      </c>
      <c r="D6" s="22"/>
      <c r="E6" s="23">
        <v>35</v>
      </c>
      <c r="F6" s="23"/>
      <c r="G6" s="23">
        <f t="shared" ref="G6" si="0">C6+E6</f>
        <v>43</v>
      </c>
      <c r="H6" s="23"/>
    </row>
    <row r="7" spans="2:8" x14ac:dyDescent="0.3">
      <c r="B7" s="4" t="s">
        <v>5</v>
      </c>
      <c r="C7" s="21">
        <v>13</v>
      </c>
      <c r="D7" s="22"/>
      <c r="E7" s="23">
        <v>15</v>
      </c>
      <c r="F7" s="23"/>
      <c r="G7" s="23">
        <f t="shared" ref="G7:G10" si="1">C7+E7</f>
        <v>28</v>
      </c>
      <c r="H7" s="23"/>
    </row>
    <row r="8" spans="2:8" x14ac:dyDescent="0.3">
      <c r="B8" s="4" t="s">
        <v>6</v>
      </c>
      <c r="C8" s="21">
        <v>10</v>
      </c>
      <c r="D8" s="22"/>
      <c r="E8" s="23">
        <v>8</v>
      </c>
      <c r="F8" s="23"/>
      <c r="G8" s="23">
        <f t="shared" si="1"/>
        <v>18</v>
      </c>
      <c r="H8" s="23"/>
    </row>
    <row r="9" spans="2:8" x14ac:dyDescent="0.3">
      <c r="B9" s="4" t="s">
        <v>7</v>
      </c>
      <c r="C9" s="21">
        <v>9</v>
      </c>
      <c r="D9" s="22"/>
      <c r="E9" s="23">
        <v>15</v>
      </c>
      <c r="F9" s="23"/>
      <c r="G9" s="23">
        <f t="shared" si="1"/>
        <v>24</v>
      </c>
      <c r="H9" s="23"/>
    </row>
    <row r="10" spans="2:8" x14ac:dyDescent="0.3">
      <c r="B10" s="4" t="s">
        <v>8</v>
      </c>
      <c r="C10" s="21">
        <v>10</v>
      </c>
      <c r="D10" s="22"/>
      <c r="E10" s="23">
        <v>14</v>
      </c>
      <c r="F10" s="23"/>
      <c r="G10" s="23">
        <f t="shared" si="1"/>
        <v>24</v>
      </c>
      <c r="H10" s="23"/>
    </row>
    <row r="11" spans="2:8" x14ac:dyDescent="0.3">
      <c r="B11" s="5" t="s">
        <v>9</v>
      </c>
      <c r="C11" s="14">
        <f>SUM(C6:C10)</f>
        <v>50</v>
      </c>
      <c r="D11" s="15"/>
      <c r="E11" s="16">
        <f>SUM(E6:E10)</f>
        <v>87</v>
      </c>
      <c r="F11" s="16"/>
      <c r="G11" s="16">
        <f>SUM(G6:H10)</f>
        <v>137</v>
      </c>
      <c r="H11" s="16"/>
    </row>
    <row r="13" spans="2:8" x14ac:dyDescent="0.3">
      <c r="B13" s="6" t="s">
        <v>43</v>
      </c>
    </row>
    <row r="14" spans="2:8" ht="15" thickBot="1" x14ac:dyDescent="0.35"/>
    <row r="15" spans="2:8" ht="45" customHeight="1" x14ac:dyDescent="0.3">
      <c r="B15" s="17" t="s">
        <v>42</v>
      </c>
      <c r="C15" s="19" t="s">
        <v>35</v>
      </c>
    </row>
    <row r="16" spans="2:8" ht="15" thickBot="1" x14ac:dyDescent="0.35">
      <c r="B16" s="18"/>
      <c r="C16" s="20"/>
    </row>
    <row r="17" spans="2:10" x14ac:dyDescent="0.3">
      <c r="B17" s="4" t="s">
        <v>4</v>
      </c>
      <c r="C17" s="10">
        <v>42395.1</v>
      </c>
    </row>
    <row r="18" spans="2:10" x14ac:dyDescent="0.3">
      <c r="B18" s="4" t="s">
        <v>10</v>
      </c>
      <c r="C18" s="11">
        <v>27221.99</v>
      </c>
    </row>
    <row r="19" spans="2:10" x14ac:dyDescent="0.3">
      <c r="B19" s="4" t="s">
        <v>11</v>
      </c>
      <c r="C19" s="11">
        <v>33135.089999999997</v>
      </c>
    </row>
    <row r="20" spans="2:10" x14ac:dyDescent="0.3">
      <c r="B20" s="4" t="s">
        <v>7</v>
      </c>
      <c r="C20" s="11">
        <v>22756.85</v>
      </c>
    </row>
    <row r="21" spans="2:10" x14ac:dyDescent="0.3">
      <c r="B21" s="4" t="s">
        <v>8</v>
      </c>
      <c r="C21" s="11">
        <v>23667.85</v>
      </c>
    </row>
    <row r="22" spans="2:10" x14ac:dyDescent="0.3">
      <c r="B22" s="7" t="s">
        <v>12</v>
      </c>
      <c r="C22" s="8">
        <f>SUM(C17:C21)</f>
        <v>149176.88</v>
      </c>
    </row>
    <row r="24" spans="2:10" ht="41.25" customHeight="1" x14ac:dyDescent="0.3">
      <c r="B24" s="13" t="s">
        <v>38</v>
      </c>
      <c r="C24" s="13"/>
      <c r="D24" s="13"/>
      <c r="E24" s="13"/>
      <c r="F24" s="13"/>
      <c r="G24" s="13"/>
      <c r="H24" s="13"/>
      <c r="I24" s="13"/>
      <c r="J24" s="13"/>
    </row>
  </sheetData>
  <mergeCells count="24"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B24:J24"/>
    <mergeCell ref="C11:D11"/>
    <mergeCell ref="E11:F11"/>
    <mergeCell ref="G11:H11"/>
    <mergeCell ref="B15:B16"/>
    <mergeCell ref="C15:C16"/>
  </mergeCell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F704-FDBA-48A4-B356-D47D78A4BB63}">
  <sheetPr>
    <pageSetUpPr fitToPage="1"/>
  </sheetPr>
  <dimension ref="B3:J26"/>
  <sheetViews>
    <sheetView showGridLines="0" topLeftCell="A10" workbookViewId="0">
      <selection activeCell="G20" sqref="G20"/>
    </sheetView>
  </sheetViews>
  <sheetFormatPr defaultRowHeight="14.4" x14ac:dyDescent="0.3"/>
  <cols>
    <col min="2" max="2" width="23.5546875" bestFit="1" customWidth="1"/>
    <col min="3" max="3" width="28.109375" customWidth="1"/>
    <col min="4" max="4" width="6" customWidth="1"/>
    <col min="5" max="5" width="12.88671875" customWidth="1"/>
    <col min="6" max="6" width="11" customWidth="1"/>
    <col min="7" max="7" width="11.5546875" bestFit="1" customWidth="1"/>
    <col min="8" max="8" width="15.5546875" customWidth="1"/>
    <col min="9" max="9" width="13.6640625" customWidth="1"/>
    <col min="10" max="11" width="12.6640625" bestFit="1" customWidth="1"/>
    <col min="12" max="14" width="11.5546875" bestFit="1" customWidth="1"/>
    <col min="15" max="15" width="24.33203125" customWidth="1"/>
  </cols>
  <sheetData>
    <row r="3" spans="2:8" x14ac:dyDescent="0.3">
      <c r="B3" s="1" t="s">
        <v>48</v>
      </c>
      <c r="C3" s="2"/>
    </row>
    <row r="4" spans="2:8" x14ac:dyDescent="0.3">
      <c r="C4" s="2"/>
    </row>
    <row r="5" spans="2:8" ht="88.5" customHeight="1" x14ac:dyDescent="0.3">
      <c r="B5" s="3" t="s">
        <v>0</v>
      </c>
      <c r="C5" s="24" t="s">
        <v>1</v>
      </c>
      <c r="D5" s="25"/>
      <c r="E5" s="26" t="s">
        <v>2</v>
      </c>
      <c r="F5" s="27"/>
      <c r="G5" s="26" t="s">
        <v>3</v>
      </c>
      <c r="H5" s="27"/>
    </row>
    <row r="6" spans="2:8" x14ac:dyDescent="0.3">
      <c r="B6" s="4" t="s">
        <v>5</v>
      </c>
      <c r="C6" s="21">
        <v>13</v>
      </c>
      <c r="D6" s="22"/>
      <c r="E6" s="23">
        <v>49</v>
      </c>
      <c r="F6" s="23"/>
      <c r="G6" s="23">
        <f t="shared" ref="G6:G10" si="0">C6+E6</f>
        <v>62</v>
      </c>
      <c r="H6" s="23"/>
    </row>
    <row r="7" spans="2:8" x14ac:dyDescent="0.3">
      <c r="B7" s="4" t="s">
        <v>7</v>
      </c>
      <c r="C7" s="21">
        <v>13</v>
      </c>
      <c r="D7" s="22"/>
      <c r="E7" s="23">
        <v>31</v>
      </c>
      <c r="F7" s="23"/>
      <c r="G7" s="23">
        <f t="shared" si="0"/>
        <v>44</v>
      </c>
      <c r="H7" s="23"/>
    </row>
    <row r="8" spans="2:8" x14ac:dyDescent="0.3">
      <c r="B8" s="4" t="s">
        <v>40</v>
      </c>
      <c r="C8" s="21">
        <v>13</v>
      </c>
      <c r="D8" s="22"/>
      <c r="E8" s="23">
        <v>31</v>
      </c>
      <c r="F8" s="23"/>
      <c r="G8" s="23">
        <f t="shared" si="0"/>
        <v>44</v>
      </c>
      <c r="H8" s="23"/>
    </row>
    <row r="9" spans="2:8" x14ac:dyDescent="0.3">
      <c r="B9" s="4" t="s">
        <v>25</v>
      </c>
      <c r="C9" s="21">
        <v>12</v>
      </c>
      <c r="D9" s="22"/>
      <c r="E9" s="23">
        <v>33</v>
      </c>
      <c r="F9" s="23"/>
      <c r="G9" s="23">
        <f t="shared" si="0"/>
        <v>45</v>
      </c>
      <c r="H9" s="23"/>
    </row>
    <row r="10" spans="2:8" x14ac:dyDescent="0.3">
      <c r="B10" s="4" t="s">
        <v>8</v>
      </c>
      <c r="C10" s="21">
        <v>13</v>
      </c>
      <c r="D10" s="22"/>
      <c r="E10" s="23">
        <v>28</v>
      </c>
      <c r="F10" s="23"/>
      <c r="G10" s="23">
        <f t="shared" si="0"/>
        <v>41</v>
      </c>
      <c r="H10" s="23"/>
    </row>
    <row r="11" spans="2:8" x14ac:dyDescent="0.3">
      <c r="B11" s="5" t="s">
        <v>9</v>
      </c>
      <c r="C11" s="14">
        <f>SUM(C6:C10)</f>
        <v>64</v>
      </c>
      <c r="D11" s="15"/>
      <c r="E11" s="16">
        <f>SUM(E6:E10)</f>
        <v>172</v>
      </c>
      <c r="F11" s="16"/>
      <c r="G11" s="16">
        <f>SUM(G6:H10)</f>
        <v>236</v>
      </c>
      <c r="H11" s="16"/>
    </row>
    <row r="13" spans="2:8" x14ac:dyDescent="0.3">
      <c r="B13" s="6" t="s">
        <v>39</v>
      </c>
    </row>
    <row r="14" spans="2:8" ht="15" thickBot="1" x14ac:dyDescent="0.35"/>
    <row r="15" spans="2:8" ht="45" customHeight="1" x14ac:dyDescent="0.3">
      <c r="B15" s="17" t="s">
        <v>0</v>
      </c>
      <c r="C15" s="19" t="s">
        <v>35</v>
      </c>
    </row>
    <row r="16" spans="2:8" ht="15" thickBot="1" x14ac:dyDescent="0.35">
      <c r="B16" s="18"/>
      <c r="C16" s="20"/>
    </row>
    <row r="17" spans="2:10" x14ac:dyDescent="0.3">
      <c r="B17" s="4" t="s">
        <v>10</v>
      </c>
      <c r="C17" s="11">
        <v>41356.58</v>
      </c>
    </row>
    <row r="18" spans="2:10" x14ac:dyDescent="0.3">
      <c r="B18" s="4" t="s">
        <v>7</v>
      </c>
      <c r="C18" s="11">
        <v>25432.350000000002</v>
      </c>
    </row>
    <row r="19" spans="2:10" x14ac:dyDescent="0.3">
      <c r="B19" s="4" t="s">
        <v>40</v>
      </c>
      <c r="C19" s="11">
        <v>31085.139999999996</v>
      </c>
    </row>
    <row r="20" spans="2:10" x14ac:dyDescent="0.3">
      <c r="B20" s="4" t="s">
        <v>25</v>
      </c>
      <c r="C20" s="11">
        <v>31736.78</v>
      </c>
    </row>
    <row r="21" spans="2:10" x14ac:dyDescent="0.3">
      <c r="B21" s="4" t="s">
        <v>8</v>
      </c>
      <c r="C21" s="11">
        <v>31867.69</v>
      </c>
    </row>
    <row r="22" spans="2:10" x14ac:dyDescent="0.3">
      <c r="B22" s="7" t="s">
        <v>12</v>
      </c>
      <c r="C22" s="8">
        <f>SUM(C17:C21)</f>
        <v>161478.54</v>
      </c>
    </row>
    <row r="24" spans="2:10" ht="41.25" customHeight="1" x14ac:dyDescent="0.3">
      <c r="B24" s="13" t="s">
        <v>38</v>
      </c>
      <c r="C24" s="13"/>
      <c r="D24" s="13"/>
      <c r="E24" s="13"/>
      <c r="F24" s="13"/>
      <c r="G24" s="13"/>
      <c r="H24" s="13"/>
      <c r="I24" s="13"/>
      <c r="J24" s="13"/>
    </row>
    <row r="25" spans="2:10" x14ac:dyDescent="0.3">
      <c r="C25" s="9"/>
      <c r="D25" s="9"/>
      <c r="E25" s="9"/>
      <c r="F25" s="9"/>
    </row>
    <row r="26" spans="2:10" ht="15" customHeight="1" x14ac:dyDescent="0.3">
      <c r="B26" s="13"/>
      <c r="C26" s="13"/>
      <c r="D26" s="13"/>
      <c r="E26" s="13"/>
      <c r="F26" s="13"/>
      <c r="G26" s="13"/>
      <c r="H26" s="13"/>
      <c r="I26" s="13"/>
      <c r="J26" s="13"/>
    </row>
  </sheetData>
  <mergeCells count="25">
    <mergeCell ref="B26:J26"/>
    <mergeCell ref="C11:D11"/>
    <mergeCell ref="E11:F11"/>
    <mergeCell ref="G11:H11"/>
    <mergeCell ref="B15:B16"/>
    <mergeCell ref="C15:C16"/>
    <mergeCell ref="B24:J24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C8:D8"/>
    <mergeCell ref="E8:F8"/>
    <mergeCell ref="G8:H8"/>
    <mergeCell ref="C6:D6"/>
    <mergeCell ref="E6:F6"/>
    <mergeCell ref="G6:H6"/>
    <mergeCell ref="C5:D5"/>
    <mergeCell ref="E5:F5"/>
    <mergeCell ref="G5:H5"/>
  </mergeCells>
  <pageMargins left="0.7" right="0.7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47"/>
  <sheetViews>
    <sheetView showGridLines="0" topLeftCell="A32" workbookViewId="0">
      <selection activeCell="G20" sqref="G20"/>
    </sheetView>
  </sheetViews>
  <sheetFormatPr defaultColWidth="14.6640625" defaultRowHeight="14.4" x14ac:dyDescent="0.3"/>
  <cols>
    <col min="2" max="2" width="44.109375" customWidth="1"/>
    <col min="3" max="3" width="38.44140625" customWidth="1"/>
    <col min="4" max="5" width="16.6640625" customWidth="1"/>
    <col min="6" max="6" width="11.5546875" customWidth="1"/>
    <col min="7" max="7" width="17.88671875" customWidth="1"/>
    <col min="8" max="8" width="13" customWidth="1"/>
    <col min="9" max="9" width="11.5546875" customWidth="1"/>
    <col min="10" max="10" width="14.6640625" customWidth="1"/>
    <col min="11" max="11" width="14.33203125" customWidth="1"/>
    <col min="12" max="12" width="13.88671875" customWidth="1"/>
    <col min="13" max="13" width="11.5546875" customWidth="1"/>
    <col min="14" max="14" width="13.5546875" customWidth="1"/>
    <col min="15" max="15" width="15.88671875" customWidth="1"/>
  </cols>
  <sheetData>
    <row r="2" spans="2:8" x14ac:dyDescent="0.3">
      <c r="B2" s="1" t="s">
        <v>41</v>
      </c>
      <c r="C2" s="2"/>
    </row>
    <row r="3" spans="2:8" x14ac:dyDescent="0.3">
      <c r="C3" s="2"/>
    </row>
    <row r="4" spans="2:8" ht="98.25" customHeight="1" x14ac:dyDescent="0.3">
      <c r="B4" s="3" t="s">
        <v>0</v>
      </c>
      <c r="C4" s="26" t="s">
        <v>1</v>
      </c>
      <c r="D4" s="27"/>
      <c r="E4" s="26" t="s">
        <v>2</v>
      </c>
      <c r="F4" s="27"/>
      <c r="G4" s="26" t="s">
        <v>3</v>
      </c>
      <c r="H4" s="27"/>
    </row>
    <row r="5" spans="2:8" x14ac:dyDescent="0.3">
      <c r="B5" s="4" t="s">
        <v>15</v>
      </c>
      <c r="C5" s="23">
        <v>5</v>
      </c>
      <c r="D5" s="23"/>
      <c r="E5" s="23">
        <v>13</v>
      </c>
      <c r="F5" s="23"/>
      <c r="G5" s="23">
        <f>SUM(C5:E5)</f>
        <v>18</v>
      </c>
      <c r="H5" s="23"/>
    </row>
    <row r="6" spans="2:8" x14ac:dyDescent="0.3">
      <c r="B6" s="4" t="s">
        <v>19</v>
      </c>
      <c r="C6" s="23">
        <v>5</v>
      </c>
      <c r="D6" s="23"/>
      <c r="E6" s="23">
        <v>10</v>
      </c>
      <c r="F6" s="23"/>
      <c r="G6" s="23">
        <f t="shared" ref="G6:G20" si="0">SUM(C6:E6)</f>
        <v>15</v>
      </c>
      <c r="H6" s="23"/>
    </row>
    <row r="7" spans="2:8" x14ac:dyDescent="0.3">
      <c r="B7" s="4" t="s">
        <v>20</v>
      </c>
      <c r="C7" s="23">
        <v>5</v>
      </c>
      <c r="D7" s="23"/>
      <c r="E7" s="23">
        <v>11</v>
      </c>
      <c r="F7" s="23"/>
      <c r="G7" s="21">
        <f t="shared" si="0"/>
        <v>16</v>
      </c>
      <c r="H7" s="22"/>
    </row>
    <row r="8" spans="2:8" x14ac:dyDescent="0.3">
      <c r="B8" s="4" t="s">
        <v>21</v>
      </c>
      <c r="C8" s="23">
        <v>9</v>
      </c>
      <c r="D8" s="23"/>
      <c r="E8" s="23">
        <v>8</v>
      </c>
      <c r="F8" s="23"/>
      <c r="G8" s="21">
        <f t="shared" si="0"/>
        <v>17</v>
      </c>
      <c r="H8" s="22"/>
    </row>
    <row r="9" spans="2:8" x14ac:dyDescent="0.3">
      <c r="B9" s="4" t="s">
        <v>22</v>
      </c>
      <c r="C9" s="23">
        <v>5</v>
      </c>
      <c r="D9" s="23"/>
      <c r="E9" s="23">
        <v>9</v>
      </c>
      <c r="F9" s="23"/>
      <c r="G9" s="21">
        <f t="shared" si="0"/>
        <v>14</v>
      </c>
      <c r="H9" s="22"/>
    </row>
    <row r="10" spans="2:8" x14ac:dyDescent="0.3">
      <c r="B10" s="4" t="s">
        <v>23</v>
      </c>
      <c r="C10" s="23">
        <v>7</v>
      </c>
      <c r="D10" s="23"/>
      <c r="E10" s="23">
        <v>11</v>
      </c>
      <c r="F10" s="23"/>
      <c r="G10" s="21">
        <f t="shared" si="0"/>
        <v>18</v>
      </c>
      <c r="H10" s="22"/>
    </row>
    <row r="11" spans="2:8" x14ac:dyDescent="0.3">
      <c r="B11" s="4" t="s">
        <v>24</v>
      </c>
      <c r="C11" s="23">
        <v>6</v>
      </c>
      <c r="D11" s="23"/>
      <c r="E11" s="23">
        <v>8</v>
      </c>
      <c r="F11" s="23"/>
      <c r="G11" s="23">
        <f t="shared" si="0"/>
        <v>14</v>
      </c>
      <c r="H11" s="23"/>
    </row>
    <row r="12" spans="2:8" x14ac:dyDescent="0.3">
      <c r="B12" s="4" t="s">
        <v>25</v>
      </c>
      <c r="C12" s="23">
        <v>5</v>
      </c>
      <c r="D12" s="23"/>
      <c r="E12" s="23">
        <v>12</v>
      </c>
      <c r="F12" s="23"/>
      <c r="G12" s="23">
        <f t="shared" si="0"/>
        <v>17</v>
      </c>
      <c r="H12" s="23"/>
    </row>
    <row r="13" spans="2:8" x14ac:dyDescent="0.3">
      <c r="B13" s="4" t="s">
        <v>16</v>
      </c>
      <c r="C13" s="23">
        <v>9</v>
      </c>
      <c r="D13" s="23"/>
      <c r="E13" s="23">
        <v>9</v>
      </c>
      <c r="F13" s="23"/>
      <c r="G13" s="23">
        <f t="shared" si="0"/>
        <v>18</v>
      </c>
      <c r="H13" s="23"/>
    </row>
    <row r="14" spans="2:8" x14ac:dyDescent="0.3">
      <c r="B14" s="4" t="s">
        <v>26</v>
      </c>
      <c r="C14" s="23">
        <v>9</v>
      </c>
      <c r="D14" s="23"/>
      <c r="E14" s="23">
        <v>9</v>
      </c>
      <c r="F14" s="23"/>
      <c r="G14" s="23">
        <f t="shared" si="0"/>
        <v>18</v>
      </c>
      <c r="H14" s="23"/>
    </row>
    <row r="15" spans="2:8" x14ac:dyDescent="0.3">
      <c r="B15" s="4" t="s">
        <v>34</v>
      </c>
      <c r="C15" s="23">
        <v>6</v>
      </c>
      <c r="D15" s="23"/>
      <c r="E15" s="23">
        <v>9</v>
      </c>
      <c r="F15" s="23"/>
      <c r="G15" s="23">
        <f t="shared" ref="G15" si="1">SUM(C15:E15)</f>
        <v>15</v>
      </c>
      <c r="H15" s="23"/>
    </row>
    <row r="16" spans="2:8" x14ac:dyDescent="0.3">
      <c r="B16" s="4" t="s">
        <v>17</v>
      </c>
      <c r="C16" s="23">
        <v>5</v>
      </c>
      <c r="D16" s="23"/>
      <c r="E16" s="23">
        <v>9</v>
      </c>
      <c r="F16" s="23"/>
      <c r="G16" s="23">
        <f t="shared" si="0"/>
        <v>14</v>
      </c>
      <c r="H16" s="23"/>
    </row>
    <row r="17" spans="2:8" x14ac:dyDescent="0.3">
      <c r="B17" s="4" t="s">
        <v>27</v>
      </c>
      <c r="C17" s="23">
        <v>6</v>
      </c>
      <c r="D17" s="23"/>
      <c r="E17" s="23">
        <v>10</v>
      </c>
      <c r="F17" s="23"/>
      <c r="G17" s="23">
        <f t="shared" si="0"/>
        <v>16</v>
      </c>
      <c r="H17" s="23"/>
    </row>
    <row r="18" spans="2:8" x14ac:dyDescent="0.3">
      <c r="B18" s="4" t="s">
        <v>28</v>
      </c>
      <c r="C18" s="23">
        <v>9</v>
      </c>
      <c r="D18" s="23"/>
      <c r="E18" s="23">
        <v>10</v>
      </c>
      <c r="F18" s="23"/>
      <c r="G18" s="23">
        <f t="shared" si="0"/>
        <v>19</v>
      </c>
      <c r="H18" s="23"/>
    </row>
    <row r="19" spans="2:8" x14ac:dyDescent="0.3">
      <c r="B19" s="4" t="s">
        <v>29</v>
      </c>
      <c r="C19" s="23">
        <v>6</v>
      </c>
      <c r="D19" s="23"/>
      <c r="E19" s="23">
        <v>5</v>
      </c>
      <c r="F19" s="23"/>
      <c r="G19" s="23">
        <f t="shared" si="0"/>
        <v>11</v>
      </c>
      <c r="H19" s="23"/>
    </row>
    <row r="20" spans="2:8" x14ac:dyDescent="0.3">
      <c r="B20" s="4" t="s">
        <v>30</v>
      </c>
      <c r="C20" s="23">
        <v>6</v>
      </c>
      <c r="D20" s="23"/>
      <c r="E20" s="23">
        <v>7</v>
      </c>
      <c r="F20" s="23"/>
      <c r="G20" s="23">
        <f t="shared" si="0"/>
        <v>13</v>
      </c>
      <c r="H20" s="23"/>
    </row>
    <row r="21" spans="2:8" x14ac:dyDescent="0.3">
      <c r="B21" s="5" t="s">
        <v>9</v>
      </c>
      <c r="C21" s="16">
        <f>SUM(C5:D20)</f>
        <v>103</v>
      </c>
      <c r="D21" s="16"/>
      <c r="E21" s="16">
        <f>SUM(E5:F20)</f>
        <v>150</v>
      </c>
      <c r="F21" s="16"/>
      <c r="G21" s="16">
        <f>SUM(G5:H20)</f>
        <v>253</v>
      </c>
      <c r="H21" s="16"/>
    </row>
    <row r="23" spans="2:8" x14ac:dyDescent="0.3">
      <c r="B23" s="6" t="s">
        <v>39</v>
      </c>
    </row>
    <row r="26" spans="2:8" ht="45" customHeight="1" x14ac:dyDescent="0.3">
      <c r="B26" s="17" t="s">
        <v>0</v>
      </c>
      <c r="C26" s="28" t="s">
        <v>18</v>
      </c>
    </row>
    <row r="27" spans="2:8" x14ac:dyDescent="0.3">
      <c r="B27" s="30"/>
      <c r="C27" s="29"/>
    </row>
    <row r="28" spans="2:8" x14ac:dyDescent="0.3">
      <c r="B28" s="4" t="s">
        <v>15</v>
      </c>
      <c r="C28" s="11">
        <v>14552.6</v>
      </c>
    </row>
    <row r="29" spans="2:8" x14ac:dyDescent="0.3">
      <c r="B29" s="4" t="s">
        <v>19</v>
      </c>
      <c r="C29" s="11">
        <f>26888.96/12*5</f>
        <v>11203.733333333332</v>
      </c>
    </row>
    <row r="30" spans="2:8" x14ac:dyDescent="0.3">
      <c r="B30" s="4" t="s">
        <v>20</v>
      </c>
      <c r="C30" s="11">
        <f>25577.86/12*5</f>
        <v>10657.441666666666</v>
      </c>
    </row>
    <row r="31" spans="2:8" x14ac:dyDescent="0.3">
      <c r="B31" s="4" t="s">
        <v>21</v>
      </c>
      <c r="C31" s="11">
        <f>31617.85/12*5</f>
        <v>13174.104166666666</v>
      </c>
    </row>
    <row r="32" spans="2:8" x14ac:dyDescent="0.3">
      <c r="B32" s="4" t="s">
        <v>14</v>
      </c>
      <c r="C32" s="11">
        <f>26161.46/12*5</f>
        <v>10900.608333333332</v>
      </c>
    </row>
    <row r="33" spans="2:10" x14ac:dyDescent="0.3">
      <c r="B33" s="4" t="s">
        <v>23</v>
      </c>
      <c r="C33" s="11">
        <f>28988.46/12*5</f>
        <v>12078.525</v>
      </c>
    </row>
    <row r="34" spans="2:10" x14ac:dyDescent="0.3">
      <c r="B34" s="4" t="s">
        <v>24</v>
      </c>
      <c r="C34" s="11">
        <v>10935.65</v>
      </c>
    </row>
    <row r="35" spans="2:10" x14ac:dyDescent="0.3">
      <c r="B35" s="4" t="s">
        <v>25</v>
      </c>
      <c r="C35" s="11">
        <v>11877.77</v>
      </c>
    </row>
    <row r="36" spans="2:10" x14ac:dyDescent="0.3">
      <c r="B36" s="4" t="s">
        <v>16</v>
      </c>
      <c r="C36" s="11">
        <f>27016.36/12*5</f>
        <v>11256.816666666666</v>
      </c>
    </row>
    <row r="37" spans="2:10" x14ac:dyDescent="0.3">
      <c r="B37" s="4" t="s">
        <v>26</v>
      </c>
      <c r="C37" s="11">
        <f>25926.96/12*5</f>
        <v>10802.9</v>
      </c>
    </row>
    <row r="38" spans="2:10" x14ac:dyDescent="0.3">
      <c r="B38" s="4" t="s">
        <v>34</v>
      </c>
      <c r="C38" s="11">
        <v>8935.33</v>
      </c>
    </row>
    <row r="39" spans="2:10" x14ac:dyDescent="0.3">
      <c r="B39" s="4" t="s">
        <v>17</v>
      </c>
      <c r="C39" s="11">
        <f>26361.76/12*5</f>
        <v>10984.066666666666</v>
      </c>
    </row>
    <row r="40" spans="2:10" x14ac:dyDescent="0.3">
      <c r="B40" s="4" t="s">
        <v>27</v>
      </c>
      <c r="C40" s="11">
        <f>25741.46/12*5</f>
        <v>10725.608333333332</v>
      </c>
    </row>
    <row r="41" spans="2:10" x14ac:dyDescent="0.3">
      <c r="B41" s="4" t="s">
        <v>28</v>
      </c>
      <c r="C41" s="11">
        <f>28690.04/12*5</f>
        <v>11954.183333333332</v>
      </c>
    </row>
    <row r="42" spans="2:10" x14ac:dyDescent="0.3">
      <c r="B42" s="4" t="s">
        <v>29</v>
      </c>
      <c r="C42" s="11">
        <v>10766.65</v>
      </c>
    </row>
    <row r="43" spans="2:10" x14ac:dyDescent="0.3">
      <c r="B43" s="4" t="s">
        <v>30</v>
      </c>
      <c r="C43" s="11">
        <f>26775.3/12*5</f>
        <v>11156.375</v>
      </c>
    </row>
    <row r="44" spans="2:10" x14ac:dyDescent="0.3">
      <c r="B44" s="7" t="s">
        <v>12</v>
      </c>
      <c r="C44" s="8">
        <f>SUM(C28:C43)</f>
        <v>181962.36249999996</v>
      </c>
    </row>
    <row r="47" spans="2:10" ht="35.25" customHeight="1" x14ac:dyDescent="0.3">
      <c r="B47" s="13" t="s">
        <v>38</v>
      </c>
      <c r="C47" s="13"/>
      <c r="D47" s="13"/>
      <c r="E47" s="13"/>
      <c r="F47" s="13"/>
      <c r="G47" s="13"/>
      <c r="H47" s="13"/>
      <c r="I47" s="13"/>
      <c r="J47" s="13"/>
    </row>
  </sheetData>
  <mergeCells count="57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6:D16"/>
    <mergeCell ref="E16:F16"/>
    <mergeCell ref="G16:H16"/>
    <mergeCell ref="C15:D15"/>
    <mergeCell ref="E15:F15"/>
    <mergeCell ref="G15:H15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6:C27"/>
    <mergeCell ref="C21:D21"/>
    <mergeCell ref="E21:F21"/>
    <mergeCell ref="G21:H21"/>
    <mergeCell ref="B47:J47"/>
    <mergeCell ref="B26:B27"/>
  </mergeCells>
  <pageMargins left="0.7" right="0.7" top="0.75" bottom="0.75" header="0.3" footer="0.3"/>
  <pageSetup paperSize="9"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DA8B-1B0A-4775-927E-7D0D8EFC257D}">
  <sheetPr>
    <pageSetUpPr fitToPage="1"/>
  </sheetPr>
  <dimension ref="B2:J47"/>
  <sheetViews>
    <sheetView showGridLines="0" topLeftCell="A35" workbookViewId="0">
      <selection activeCell="G20" sqref="G20"/>
    </sheetView>
  </sheetViews>
  <sheetFormatPr defaultColWidth="14.6640625" defaultRowHeight="14.4" x14ac:dyDescent="0.3"/>
  <cols>
    <col min="2" max="2" width="46.33203125" customWidth="1"/>
    <col min="3" max="3" width="38.44140625" customWidth="1"/>
    <col min="4" max="5" width="16.6640625" customWidth="1"/>
    <col min="6" max="6" width="11.5546875" customWidth="1"/>
    <col min="7" max="7" width="17.88671875" customWidth="1"/>
    <col min="8" max="8" width="13" customWidth="1"/>
    <col min="9" max="9" width="11.5546875" customWidth="1"/>
    <col min="11" max="11" width="14.33203125" customWidth="1"/>
    <col min="12" max="12" width="13.88671875" customWidth="1"/>
    <col min="13" max="13" width="11.5546875" customWidth="1"/>
    <col min="14" max="14" width="13.5546875" customWidth="1"/>
    <col min="15" max="15" width="15.88671875" customWidth="1"/>
  </cols>
  <sheetData>
    <row r="2" spans="2:8" x14ac:dyDescent="0.3">
      <c r="B2" s="1" t="s">
        <v>48</v>
      </c>
      <c r="C2" s="2"/>
    </row>
    <row r="3" spans="2:8" x14ac:dyDescent="0.3">
      <c r="C3" s="2"/>
    </row>
    <row r="4" spans="2:8" ht="98.25" customHeight="1" x14ac:dyDescent="0.3">
      <c r="B4" s="3" t="s">
        <v>0</v>
      </c>
      <c r="C4" s="26" t="s">
        <v>1</v>
      </c>
      <c r="D4" s="27"/>
      <c r="E4" s="26" t="s">
        <v>2</v>
      </c>
      <c r="F4" s="27"/>
      <c r="G4" s="26" t="s">
        <v>3</v>
      </c>
      <c r="H4" s="27"/>
    </row>
    <row r="5" spans="2:8" x14ac:dyDescent="0.3">
      <c r="B5" s="4" t="s">
        <v>19</v>
      </c>
      <c r="C5" s="23">
        <v>7</v>
      </c>
      <c r="D5" s="23"/>
      <c r="E5" s="23">
        <v>11</v>
      </c>
      <c r="F5" s="23"/>
      <c r="G5" s="23">
        <f>SUM(C5:E5)</f>
        <v>18</v>
      </c>
      <c r="H5" s="23"/>
    </row>
    <row r="6" spans="2:8" x14ac:dyDescent="0.3">
      <c r="B6" s="4" t="s">
        <v>20</v>
      </c>
      <c r="C6" s="23">
        <v>7</v>
      </c>
      <c r="D6" s="23"/>
      <c r="E6" s="23">
        <v>16</v>
      </c>
      <c r="F6" s="23"/>
      <c r="G6" s="21">
        <f t="shared" ref="G6:G20" si="0">SUM(C6:E6)</f>
        <v>23</v>
      </c>
      <c r="H6" s="22"/>
    </row>
    <row r="7" spans="2:8" x14ac:dyDescent="0.3">
      <c r="B7" s="4" t="s">
        <v>47</v>
      </c>
      <c r="C7" s="23">
        <v>7</v>
      </c>
      <c r="D7" s="23"/>
      <c r="E7" s="23">
        <v>12</v>
      </c>
      <c r="F7" s="23"/>
      <c r="G7" s="21">
        <f t="shared" si="0"/>
        <v>19</v>
      </c>
      <c r="H7" s="22"/>
    </row>
    <row r="8" spans="2:8" x14ac:dyDescent="0.3">
      <c r="B8" s="4" t="s">
        <v>21</v>
      </c>
      <c r="C8" s="23">
        <v>7</v>
      </c>
      <c r="D8" s="23"/>
      <c r="E8" s="23">
        <v>17</v>
      </c>
      <c r="F8" s="23"/>
      <c r="G8" s="21">
        <f t="shared" si="0"/>
        <v>24</v>
      </c>
      <c r="H8" s="22"/>
    </row>
    <row r="9" spans="2:8" x14ac:dyDescent="0.3">
      <c r="B9" s="4" t="s">
        <v>14</v>
      </c>
      <c r="C9" s="23">
        <v>12</v>
      </c>
      <c r="D9" s="23"/>
      <c r="E9" s="23">
        <v>5</v>
      </c>
      <c r="F9" s="23"/>
      <c r="G9" s="21">
        <f t="shared" si="0"/>
        <v>17</v>
      </c>
      <c r="H9" s="22"/>
    </row>
    <row r="10" spans="2:8" x14ac:dyDescent="0.3">
      <c r="B10" s="4" t="s">
        <v>23</v>
      </c>
      <c r="C10" s="23">
        <v>13</v>
      </c>
      <c r="D10" s="23"/>
      <c r="E10" s="23">
        <v>10</v>
      </c>
      <c r="F10" s="23"/>
      <c r="G10" s="23">
        <f t="shared" si="0"/>
        <v>23</v>
      </c>
      <c r="H10" s="23"/>
    </row>
    <row r="11" spans="2:8" x14ac:dyDescent="0.3">
      <c r="B11" s="4" t="s">
        <v>16</v>
      </c>
      <c r="C11" s="23">
        <v>12</v>
      </c>
      <c r="D11" s="23"/>
      <c r="E11" s="23">
        <v>8</v>
      </c>
      <c r="F11" s="23"/>
      <c r="G11" s="23">
        <f t="shared" si="0"/>
        <v>20</v>
      </c>
      <c r="H11" s="23"/>
    </row>
    <row r="12" spans="2:8" x14ac:dyDescent="0.3">
      <c r="B12" s="4" t="s">
        <v>26</v>
      </c>
      <c r="C12" s="23">
        <v>7</v>
      </c>
      <c r="D12" s="23"/>
      <c r="E12" s="23">
        <v>7</v>
      </c>
      <c r="F12" s="23"/>
      <c r="G12" s="23">
        <f t="shared" si="0"/>
        <v>14</v>
      </c>
      <c r="H12" s="23"/>
    </row>
    <row r="13" spans="2:8" x14ac:dyDescent="0.3">
      <c r="B13" s="4" t="s">
        <v>44</v>
      </c>
      <c r="C13" s="23">
        <v>13</v>
      </c>
      <c r="D13" s="23"/>
      <c r="E13" s="23">
        <v>11</v>
      </c>
      <c r="F13" s="23"/>
      <c r="G13" s="23">
        <f t="shared" si="0"/>
        <v>24</v>
      </c>
      <c r="H13" s="23"/>
    </row>
    <row r="14" spans="2:8" x14ac:dyDescent="0.3">
      <c r="B14" s="4" t="s">
        <v>34</v>
      </c>
      <c r="C14" s="23">
        <v>6</v>
      </c>
      <c r="D14" s="23"/>
      <c r="E14" s="23">
        <v>11</v>
      </c>
      <c r="F14" s="23"/>
      <c r="G14" s="23">
        <f t="shared" si="0"/>
        <v>17</v>
      </c>
      <c r="H14" s="23"/>
    </row>
    <row r="15" spans="2:8" x14ac:dyDescent="0.3">
      <c r="B15" s="4" t="s">
        <v>46</v>
      </c>
      <c r="C15" s="23">
        <v>7</v>
      </c>
      <c r="D15" s="23"/>
      <c r="E15" s="23">
        <v>13</v>
      </c>
      <c r="F15" s="23"/>
      <c r="G15" s="23">
        <f t="shared" ref="G15:G17" si="1">SUM(C15:E15)</f>
        <v>20</v>
      </c>
      <c r="H15" s="23"/>
    </row>
    <row r="16" spans="2:8" x14ac:dyDescent="0.3">
      <c r="B16" s="4" t="s">
        <v>17</v>
      </c>
      <c r="C16" s="23">
        <v>7</v>
      </c>
      <c r="D16" s="23"/>
      <c r="E16" s="23">
        <v>10</v>
      </c>
      <c r="F16" s="23"/>
      <c r="G16" s="23">
        <f t="shared" si="1"/>
        <v>17</v>
      </c>
      <c r="H16" s="23"/>
    </row>
    <row r="17" spans="2:8" x14ac:dyDescent="0.3">
      <c r="B17" s="4" t="s">
        <v>27</v>
      </c>
      <c r="C17" s="23">
        <v>7</v>
      </c>
      <c r="D17" s="23"/>
      <c r="E17" s="23">
        <v>13</v>
      </c>
      <c r="F17" s="23"/>
      <c r="G17" s="23">
        <f t="shared" si="1"/>
        <v>20</v>
      </c>
      <c r="H17" s="23"/>
    </row>
    <row r="18" spans="2:8" x14ac:dyDescent="0.3">
      <c r="B18" s="4" t="s">
        <v>28</v>
      </c>
      <c r="C18" s="23">
        <v>7</v>
      </c>
      <c r="D18" s="23"/>
      <c r="E18" s="23">
        <v>8</v>
      </c>
      <c r="F18" s="23"/>
      <c r="G18" s="23">
        <f t="shared" si="0"/>
        <v>15</v>
      </c>
      <c r="H18" s="23"/>
    </row>
    <row r="19" spans="2:8" x14ac:dyDescent="0.3">
      <c r="B19" s="4" t="s">
        <v>45</v>
      </c>
      <c r="C19" s="23">
        <v>7</v>
      </c>
      <c r="D19" s="23"/>
      <c r="E19" s="23">
        <v>10</v>
      </c>
      <c r="F19" s="23"/>
      <c r="G19" s="23">
        <f t="shared" si="0"/>
        <v>17</v>
      </c>
      <c r="H19" s="23"/>
    </row>
    <row r="20" spans="2:8" x14ac:dyDescent="0.3">
      <c r="B20" s="4" t="s">
        <v>30</v>
      </c>
      <c r="C20" s="23">
        <v>13</v>
      </c>
      <c r="D20" s="23"/>
      <c r="E20" s="23">
        <v>6</v>
      </c>
      <c r="F20" s="23"/>
      <c r="G20" s="23">
        <f t="shared" si="0"/>
        <v>19</v>
      </c>
      <c r="H20" s="23"/>
    </row>
    <row r="21" spans="2:8" x14ac:dyDescent="0.3">
      <c r="B21" s="5" t="s">
        <v>9</v>
      </c>
      <c r="C21" s="16">
        <f>SUM(C5:D20)</f>
        <v>139</v>
      </c>
      <c r="D21" s="16"/>
      <c r="E21" s="16">
        <f>SUM(E5:F20)</f>
        <v>168</v>
      </c>
      <c r="F21" s="16"/>
      <c r="G21" s="16">
        <f>SUM(G5:H20)</f>
        <v>307</v>
      </c>
      <c r="H21" s="16"/>
    </row>
    <row r="23" spans="2:8" x14ac:dyDescent="0.3">
      <c r="B23" s="6" t="s">
        <v>39</v>
      </c>
    </row>
    <row r="26" spans="2:8" ht="45" customHeight="1" x14ac:dyDescent="0.3">
      <c r="B26" s="17" t="s">
        <v>0</v>
      </c>
      <c r="C26" s="28" t="s">
        <v>18</v>
      </c>
    </row>
    <row r="27" spans="2:8" x14ac:dyDescent="0.3">
      <c r="B27" s="30"/>
      <c r="C27" s="29"/>
    </row>
    <row r="28" spans="2:8" x14ac:dyDescent="0.3">
      <c r="B28" s="4" t="s">
        <v>19</v>
      </c>
      <c r="C28" s="11">
        <f>26888.96/12*7</f>
        <v>15685.226666666666</v>
      </c>
    </row>
    <row r="29" spans="2:8" x14ac:dyDescent="0.3">
      <c r="B29" s="4" t="s">
        <v>20</v>
      </c>
      <c r="C29" s="11">
        <f>25577.86/12*7</f>
        <v>14920.418333333333</v>
      </c>
    </row>
    <row r="30" spans="2:8" x14ac:dyDescent="0.3">
      <c r="B30" s="4" t="s">
        <v>47</v>
      </c>
      <c r="C30" s="11">
        <v>15753.18</v>
      </c>
    </row>
    <row r="31" spans="2:8" x14ac:dyDescent="0.3">
      <c r="B31" s="4" t="s">
        <v>21</v>
      </c>
      <c r="C31" s="11">
        <f>31617.85/12*7</f>
        <v>18443.745833333334</v>
      </c>
    </row>
    <row r="32" spans="2:8" x14ac:dyDescent="0.3">
      <c r="B32" s="4" t="s">
        <v>14</v>
      </c>
      <c r="C32" s="11">
        <f>26161.46/12*7</f>
        <v>15260.851666666666</v>
      </c>
    </row>
    <row r="33" spans="2:10" x14ac:dyDescent="0.3">
      <c r="B33" s="4" t="s">
        <v>23</v>
      </c>
      <c r="C33" s="11">
        <f>28988.46/12*7</f>
        <v>16909.934999999998</v>
      </c>
    </row>
    <row r="34" spans="2:10" x14ac:dyDescent="0.3">
      <c r="B34" s="4" t="s">
        <v>16</v>
      </c>
      <c r="C34" s="11">
        <f>27016.36/12*7</f>
        <v>15759.543333333333</v>
      </c>
    </row>
    <row r="35" spans="2:10" x14ac:dyDescent="0.3">
      <c r="B35" s="4" t="s">
        <v>26</v>
      </c>
      <c r="C35" s="11">
        <f>25926.96/12*7</f>
        <v>15124.06</v>
      </c>
    </row>
    <row r="36" spans="2:10" x14ac:dyDescent="0.3">
      <c r="B36" s="4" t="s">
        <v>44</v>
      </c>
      <c r="C36" s="11">
        <v>18305.990000000002</v>
      </c>
    </row>
    <row r="37" spans="2:10" x14ac:dyDescent="0.3">
      <c r="B37" s="4" t="s">
        <v>34</v>
      </c>
      <c r="C37" s="11">
        <v>17599.47</v>
      </c>
    </row>
    <row r="38" spans="2:10" x14ac:dyDescent="0.3">
      <c r="B38" s="4" t="s">
        <v>46</v>
      </c>
      <c r="C38" s="11">
        <v>14963.19</v>
      </c>
    </row>
    <row r="39" spans="2:10" x14ac:dyDescent="0.3">
      <c r="B39" s="4" t="s">
        <v>17</v>
      </c>
      <c r="C39" s="11">
        <f>26361.76/12*7</f>
        <v>15377.693333333331</v>
      </c>
    </row>
    <row r="40" spans="2:10" x14ac:dyDescent="0.3">
      <c r="B40" s="4" t="s">
        <v>27</v>
      </c>
      <c r="C40" s="11">
        <f>25741.46/12*7</f>
        <v>15015.851666666666</v>
      </c>
    </row>
    <row r="41" spans="2:10" x14ac:dyDescent="0.3">
      <c r="B41" s="4" t="s">
        <v>28</v>
      </c>
      <c r="C41" s="11">
        <f>28690.04/12*7</f>
        <v>16735.856666666667</v>
      </c>
    </row>
    <row r="42" spans="2:10" x14ac:dyDescent="0.3">
      <c r="B42" s="4" t="s">
        <v>45</v>
      </c>
      <c r="C42" s="11">
        <v>15812.33</v>
      </c>
    </row>
    <row r="43" spans="2:10" x14ac:dyDescent="0.3">
      <c r="B43" s="4" t="s">
        <v>30</v>
      </c>
      <c r="C43" s="11">
        <f>26775.3/12*7</f>
        <v>15618.925000000001</v>
      </c>
    </row>
    <row r="44" spans="2:10" x14ac:dyDescent="0.3">
      <c r="B44" s="7" t="s">
        <v>12</v>
      </c>
      <c r="C44" s="8">
        <f>SUM(C28:C43)</f>
        <v>257286.26749999996</v>
      </c>
    </row>
    <row r="47" spans="2:10" ht="35.25" customHeight="1" x14ac:dyDescent="0.3">
      <c r="B47" s="13" t="s">
        <v>38</v>
      </c>
      <c r="C47" s="13"/>
      <c r="D47" s="13"/>
      <c r="E47" s="13"/>
      <c r="F47" s="13"/>
      <c r="G47" s="13"/>
      <c r="H47" s="13"/>
      <c r="I47" s="13"/>
      <c r="J47" s="13"/>
    </row>
  </sheetData>
  <mergeCells count="57">
    <mergeCell ref="B47:J47"/>
    <mergeCell ref="C17:D17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G13:H13"/>
    <mergeCell ref="C14:D14"/>
    <mergeCell ref="E14:F14"/>
    <mergeCell ref="G14:H14"/>
    <mergeCell ref="B26:B27"/>
    <mergeCell ref="C26:C27"/>
    <mergeCell ref="E17:F17"/>
    <mergeCell ref="G17:H17"/>
    <mergeCell ref="C11:D11"/>
    <mergeCell ref="E11:F11"/>
    <mergeCell ref="G11:H11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3:D13"/>
    <mergeCell ref="E13:F13"/>
    <mergeCell ref="C8:D8"/>
    <mergeCell ref="E8:F8"/>
    <mergeCell ref="G8:H8"/>
    <mergeCell ref="C10:D10"/>
    <mergeCell ref="E10:F10"/>
    <mergeCell ref="G10:H10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4"/>
  <sheetViews>
    <sheetView showGridLines="0" topLeftCell="A11" workbookViewId="0">
      <selection activeCell="G20" sqref="G20"/>
    </sheetView>
  </sheetViews>
  <sheetFormatPr defaultRowHeight="14.4" x14ac:dyDescent="0.3"/>
  <cols>
    <col min="2" max="2" width="36.33203125" bestFit="1" customWidth="1"/>
    <col min="3" max="3" width="30.109375" customWidth="1"/>
    <col min="4" max="5" width="11.5546875" customWidth="1"/>
    <col min="6" max="6" width="10.44140625" customWidth="1"/>
    <col min="7" max="7" width="12.33203125" customWidth="1"/>
    <col min="8" max="9" width="11.5546875" customWidth="1"/>
    <col min="10" max="10" width="14.6640625" customWidth="1"/>
    <col min="11" max="11" width="14.44140625" customWidth="1"/>
    <col min="12" max="14" width="11.5546875" customWidth="1"/>
    <col min="15" max="15" width="19.88671875" customWidth="1"/>
  </cols>
  <sheetData>
    <row r="2" spans="2:8" x14ac:dyDescent="0.3">
      <c r="B2" s="1" t="s">
        <v>49</v>
      </c>
      <c r="C2" s="2"/>
    </row>
    <row r="3" spans="2:8" x14ac:dyDescent="0.3">
      <c r="C3" s="2"/>
    </row>
    <row r="4" spans="2:8" ht="86.25" customHeight="1" x14ac:dyDescent="0.3">
      <c r="B4" s="3" t="s">
        <v>0</v>
      </c>
      <c r="C4" s="26" t="s">
        <v>1</v>
      </c>
      <c r="D4" s="27"/>
      <c r="E4" s="26" t="s">
        <v>2</v>
      </c>
      <c r="F4" s="27"/>
      <c r="G4" s="26" t="s">
        <v>3</v>
      </c>
      <c r="H4" s="27"/>
    </row>
    <row r="5" spans="2:8" x14ac:dyDescent="0.3">
      <c r="B5" s="12" t="s">
        <v>31</v>
      </c>
      <c r="C5" s="23">
        <v>21</v>
      </c>
      <c r="D5" s="23"/>
      <c r="E5" s="32">
        <v>4</v>
      </c>
      <c r="F5" s="32"/>
      <c r="G5" s="23">
        <f>SUM(C5:F5)</f>
        <v>25</v>
      </c>
      <c r="H5" s="23"/>
    </row>
    <row r="6" spans="2:8" x14ac:dyDescent="0.3">
      <c r="B6" s="12" t="s">
        <v>13</v>
      </c>
      <c r="C6" s="23">
        <v>21</v>
      </c>
      <c r="D6" s="23"/>
      <c r="E6" s="32">
        <v>7</v>
      </c>
      <c r="F6" s="32"/>
      <c r="G6" s="23">
        <f t="shared" ref="G6:G9" si="0">SUM(C6:F6)</f>
        <v>28</v>
      </c>
      <c r="H6" s="23"/>
    </row>
    <row r="7" spans="2:8" x14ac:dyDescent="0.3">
      <c r="B7" s="4" t="s">
        <v>36</v>
      </c>
      <c r="C7" s="23">
        <v>22</v>
      </c>
      <c r="D7" s="23"/>
      <c r="E7" s="32">
        <v>3</v>
      </c>
      <c r="F7" s="32"/>
      <c r="G7" s="23">
        <f t="shared" ref="G7" si="1">SUM(C7:F7)</f>
        <v>25</v>
      </c>
      <c r="H7" s="23"/>
    </row>
    <row r="8" spans="2:8" x14ac:dyDescent="0.3">
      <c r="B8" s="4" t="s">
        <v>32</v>
      </c>
      <c r="C8" s="23">
        <v>22</v>
      </c>
      <c r="D8" s="23"/>
      <c r="E8" s="32">
        <v>3</v>
      </c>
      <c r="F8" s="32"/>
      <c r="G8" s="23">
        <f t="shared" si="0"/>
        <v>25</v>
      </c>
      <c r="H8" s="23"/>
    </row>
    <row r="9" spans="2:8" x14ac:dyDescent="0.3">
      <c r="B9" s="4" t="s">
        <v>33</v>
      </c>
      <c r="C9" s="23">
        <v>20</v>
      </c>
      <c r="D9" s="23"/>
      <c r="E9" s="32">
        <v>7</v>
      </c>
      <c r="F9" s="32"/>
      <c r="G9" s="23">
        <f t="shared" si="0"/>
        <v>27</v>
      </c>
      <c r="H9" s="23"/>
    </row>
    <row r="10" spans="2:8" x14ac:dyDescent="0.3">
      <c r="B10" s="5" t="s">
        <v>9</v>
      </c>
      <c r="C10" s="16">
        <f>SUM(C5:D9)</f>
        <v>106</v>
      </c>
      <c r="D10" s="16"/>
      <c r="E10" s="31">
        <f>SUM(E5:F9)</f>
        <v>24</v>
      </c>
      <c r="F10" s="31"/>
      <c r="G10" s="16">
        <f>SUM(G5:H9)</f>
        <v>130</v>
      </c>
      <c r="H10" s="16"/>
    </row>
    <row r="12" spans="2:8" x14ac:dyDescent="0.3">
      <c r="B12" s="6" t="s">
        <v>37</v>
      </c>
    </row>
    <row r="14" spans="2:8" ht="45" customHeight="1" x14ac:dyDescent="0.3">
      <c r="B14" s="17" t="s">
        <v>0</v>
      </c>
      <c r="C14" s="28" t="s">
        <v>18</v>
      </c>
    </row>
    <row r="15" spans="2:8" x14ac:dyDescent="0.3">
      <c r="B15" s="30"/>
      <c r="C15" s="29"/>
    </row>
    <row r="16" spans="2:8" x14ac:dyDescent="0.3">
      <c r="B16" s="4" t="s">
        <v>31</v>
      </c>
      <c r="C16" s="11">
        <v>27200.04</v>
      </c>
    </row>
    <row r="17" spans="2:10" x14ac:dyDescent="0.3">
      <c r="B17" s="4" t="s">
        <v>13</v>
      </c>
      <c r="C17" s="11">
        <v>0</v>
      </c>
    </row>
    <row r="18" spans="2:10" x14ac:dyDescent="0.3">
      <c r="B18" s="4" t="s">
        <v>36</v>
      </c>
      <c r="C18" s="11">
        <f>8900/12*9</f>
        <v>6675</v>
      </c>
    </row>
    <row r="19" spans="2:10" x14ac:dyDescent="0.3">
      <c r="B19" s="4" t="s">
        <v>32</v>
      </c>
      <c r="C19" s="11">
        <f>20733.28/12*9</f>
        <v>15549.96</v>
      </c>
    </row>
    <row r="20" spans="2:10" x14ac:dyDescent="0.3">
      <c r="B20" s="4" t="s">
        <v>33</v>
      </c>
      <c r="C20" s="11">
        <f>23899.96/12*9</f>
        <v>17924.969999999998</v>
      </c>
    </row>
    <row r="21" spans="2:10" x14ac:dyDescent="0.3">
      <c r="B21" s="7" t="s">
        <v>12</v>
      </c>
      <c r="C21" s="8">
        <f>SUM(C16:C20)</f>
        <v>67349.97</v>
      </c>
    </row>
    <row r="24" spans="2:10" ht="27" customHeight="1" x14ac:dyDescent="0.3">
      <c r="B24" s="13" t="s">
        <v>38</v>
      </c>
      <c r="C24" s="13"/>
      <c r="D24" s="13"/>
      <c r="E24" s="13"/>
      <c r="F24" s="13"/>
      <c r="G24" s="13"/>
      <c r="H24" s="13"/>
      <c r="I24" s="13"/>
      <c r="J24" s="13"/>
    </row>
  </sheetData>
  <mergeCells count="24">
    <mergeCell ref="E7:F7"/>
    <mergeCell ref="C7:D7"/>
    <mergeCell ref="G7:H7"/>
    <mergeCell ref="C6:D6"/>
    <mergeCell ref="E6:F6"/>
    <mergeCell ref="G6:H6"/>
    <mergeCell ref="C4:D4"/>
    <mergeCell ref="E4:F4"/>
    <mergeCell ref="G4:H4"/>
    <mergeCell ref="C5:D5"/>
    <mergeCell ref="E5:F5"/>
    <mergeCell ref="G5:H5"/>
    <mergeCell ref="C8:D8"/>
    <mergeCell ref="E8:F8"/>
    <mergeCell ref="G8:H8"/>
    <mergeCell ref="C9:D9"/>
    <mergeCell ref="E9:F9"/>
    <mergeCell ref="G9:H9"/>
    <mergeCell ref="C14:C15"/>
    <mergeCell ref="B24:J24"/>
    <mergeCell ref="C10:D10"/>
    <mergeCell ref="E10:F10"/>
    <mergeCell ref="G10:H10"/>
    <mergeCell ref="B14:B15"/>
  </mergeCells>
  <pageMargins left="0.7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EE72-FB1D-401B-A714-891621066EF9}">
  <sheetPr>
    <pageSetUpPr fitToPage="1"/>
  </sheetPr>
  <dimension ref="B2:J24"/>
  <sheetViews>
    <sheetView showGridLines="0" workbookViewId="0">
      <selection activeCell="G20" sqref="G20"/>
    </sheetView>
  </sheetViews>
  <sheetFormatPr defaultRowHeight="14.4" x14ac:dyDescent="0.3"/>
  <cols>
    <col min="2" max="2" width="36.33203125" bestFit="1" customWidth="1"/>
    <col min="3" max="3" width="30.109375" customWidth="1"/>
    <col min="4" max="5" width="11.5546875" customWidth="1"/>
    <col min="6" max="6" width="10.44140625" customWidth="1"/>
    <col min="7" max="7" width="12.33203125" customWidth="1"/>
    <col min="8" max="9" width="11.5546875" customWidth="1"/>
    <col min="10" max="10" width="14.6640625" customWidth="1"/>
    <col min="11" max="11" width="14.44140625" customWidth="1"/>
    <col min="12" max="14" width="11.5546875" customWidth="1"/>
    <col min="15" max="15" width="19.88671875" customWidth="1"/>
  </cols>
  <sheetData>
    <row r="2" spans="2:8" x14ac:dyDescent="0.3">
      <c r="B2" s="1" t="s">
        <v>50</v>
      </c>
      <c r="C2" s="2"/>
    </row>
    <row r="3" spans="2:8" x14ac:dyDescent="0.3">
      <c r="C3" s="2"/>
    </row>
    <row r="4" spans="2:8" ht="86.25" customHeight="1" x14ac:dyDescent="0.3">
      <c r="B4" s="3" t="s">
        <v>0</v>
      </c>
      <c r="C4" s="26" t="s">
        <v>1</v>
      </c>
      <c r="D4" s="27"/>
      <c r="E4" s="26" t="s">
        <v>2</v>
      </c>
      <c r="F4" s="27"/>
      <c r="G4" s="26" t="s">
        <v>3</v>
      </c>
      <c r="H4" s="27"/>
    </row>
    <row r="5" spans="2:8" x14ac:dyDescent="0.3">
      <c r="B5" s="12" t="s">
        <v>51</v>
      </c>
      <c r="C5" s="23">
        <v>10</v>
      </c>
      <c r="D5" s="23"/>
      <c r="E5" s="32">
        <v>0</v>
      </c>
      <c r="F5" s="32"/>
      <c r="G5" s="23">
        <f>SUM(C5:F5)</f>
        <v>10</v>
      </c>
      <c r="H5" s="23"/>
    </row>
    <row r="6" spans="2:8" x14ac:dyDescent="0.3">
      <c r="B6" s="12" t="s">
        <v>52</v>
      </c>
      <c r="C6" s="23">
        <v>11</v>
      </c>
      <c r="D6" s="23"/>
      <c r="E6" s="32">
        <v>0</v>
      </c>
      <c r="F6" s="32"/>
      <c r="G6" s="23">
        <f t="shared" ref="G6:G9" si="0">SUM(C6:F6)</f>
        <v>11</v>
      </c>
      <c r="H6" s="23"/>
    </row>
    <row r="7" spans="2:8" x14ac:dyDescent="0.3">
      <c r="B7" s="12" t="s">
        <v>36</v>
      </c>
      <c r="C7" s="23">
        <v>11</v>
      </c>
      <c r="D7" s="23"/>
      <c r="E7" s="32">
        <v>0</v>
      </c>
      <c r="F7" s="32"/>
      <c r="G7" s="23">
        <f t="shared" si="0"/>
        <v>11</v>
      </c>
      <c r="H7" s="23"/>
    </row>
    <row r="8" spans="2:8" x14ac:dyDescent="0.3">
      <c r="B8" s="4" t="s">
        <v>32</v>
      </c>
      <c r="C8" s="23">
        <v>11</v>
      </c>
      <c r="D8" s="23"/>
      <c r="E8" s="32">
        <v>0</v>
      </c>
      <c r="F8" s="32"/>
      <c r="G8" s="23">
        <f t="shared" si="0"/>
        <v>11</v>
      </c>
      <c r="H8" s="23"/>
    </row>
    <row r="9" spans="2:8" x14ac:dyDescent="0.3">
      <c r="B9" s="4" t="s">
        <v>33</v>
      </c>
      <c r="C9" s="23">
        <v>11</v>
      </c>
      <c r="D9" s="23"/>
      <c r="E9" s="32">
        <v>1</v>
      </c>
      <c r="F9" s="32"/>
      <c r="G9" s="23">
        <f t="shared" si="0"/>
        <v>12</v>
      </c>
      <c r="H9" s="23"/>
    </row>
    <row r="10" spans="2:8" x14ac:dyDescent="0.3">
      <c r="B10" s="5" t="s">
        <v>9</v>
      </c>
      <c r="C10" s="16">
        <f>SUM(C5:D9)</f>
        <v>54</v>
      </c>
      <c r="D10" s="16"/>
      <c r="E10" s="31">
        <f>SUM(E5:F9)</f>
        <v>1</v>
      </c>
      <c r="F10" s="31"/>
      <c r="G10" s="16">
        <f>SUM(G5:H9)</f>
        <v>55</v>
      </c>
      <c r="H10" s="16"/>
    </row>
    <row r="12" spans="2:8" x14ac:dyDescent="0.3">
      <c r="B12" s="6" t="s">
        <v>37</v>
      </c>
    </row>
    <row r="14" spans="2:8" ht="45" customHeight="1" x14ac:dyDescent="0.3">
      <c r="B14" s="17" t="s">
        <v>0</v>
      </c>
      <c r="C14" s="28" t="s">
        <v>18</v>
      </c>
    </row>
    <row r="15" spans="2:8" x14ac:dyDescent="0.3">
      <c r="B15" s="30"/>
      <c r="C15" s="29"/>
    </row>
    <row r="16" spans="2:8" x14ac:dyDescent="0.3">
      <c r="B16" s="12" t="s">
        <v>51</v>
      </c>
      <c r="C16" s="11">
        <v>0</v>
      </c>
    </row>
    <row r="17" spans="2:10" x14ac:dyDescent="0.3">
      <c r="B17" s="12" t="s">
        <v>52</v>
      </c>
      <c r="C17" s="11">
        <v>6297.92</v>
      </c>
    </row>
    <row r="18" spans="2:10" x14ac:dyDescent="0.3">
      <c r="B18" s="4" t="s">
        <v>36</v>
      </c>
      <c r="C18" s="11">
        <v>2225</v>
      </c>
    </row>
    <row r="19" spans="2:10" x14ac:dyDescent="0.3">
      <c r="B19" s="4" t="s">
        <v>32</v>
      </c>
      <c r="C19" s="11">
        <f>20733.28/12*3</f>
        <v>5183.32</v>
      </c>
    </row>
    <row r="20" spans="2:10" x14ac:dyDescent="0.3">
      <c r="B20" s="4" t="s">
        <v>33</v>
      </c>
      <c r="C20" s="11">
        <f>23899.96/12*3</f>
        <v>5974.99</v>
      </c>
    </row>
    <row r="21" spans="2:10" x14ac:dyDescent="0.3">
      <c r="B21" s="7" t="s">
        <v>12</v>
      </c>
      <c r="C21" s="8">
        <f>SUM(C16:C20)</f>
        <v>19681.23</v>
      </c>
    </row>
    <row r="24" spans="2:10" ht="29.25" customHeight="1" x14ac:dyDescent="0.3">
      <c r="B24" s="13" t="s">
        <v>38</v>
      </c>
      <c r="C24" s="13"/>
      <c r="D24" s="13"/>
      <c r="E24" s="13"/>
      <c r="F24" s="13"/>
      <c r="G24" s="13"/>
      <c r="H24" s="13"/>
      <c r="I24" s="13"/>
      <c r="J24" s="13"/>
    </row>
  </sheetData>
  <mergeCells count="24">
    <mergeCell ref="B24:J24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B14:B15"/>
    <mergeCell ref="C14:C15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CDA-COMPENSI EPPI 2018-2022</vt:lpstr>
      <vt:lpstr>CDA-COMPENSI EPPI 2022_2026</vt:lpstr>
      <vt:lpstr>CIG-COMPENSI EPPI 2018-2022</vt:lpstr>
      <vt:lpstr>CIG-COMPENSI EPPI 2022-2026</vt:lpstr>
      <vt:lpstr>CS-COMPENSI EPPI 2018-2022</vt:lpstr>
      <vt:lpstr>CS-COMPENSI EPPI 2022-2026</vt:lpstr>
      <vt:lpstr>'CDA-COMPENSI EPPI 2018-2022'!Area_stampa</vt:lpstr>
      <vt:lpstr>'CIG-COMPENSI EPPI 2018-2022'!Area_stampa</vt:lpstr>
      <vt:lpstr>'CS-COMPENSI EPPI 2018-2022'!Area_stampa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Gozzi</dc:creator>
  <cp:lastModifiedBy>Fulvio D'Alessio</cp:lastModifiedBy>
  <cp:lastPrinted>2023-09-27T15:00:08Z</cp:lastPrinted>
  <dcterms:created xsi:type="dcterms:W3CDTF">2016-04-06T14:21:48Z</dcterms:created>
  <dcterms:modified xsi:type="dcterms:W3CDTF">2023-10-03T08:49:54Z</dcterms:modified>
</cp:coreProperties>
</file>